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5" windowHeight="90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korisnik</author>
    <author>Miro</author>
    <author>CENTAR ZA ODGOJ I OBRAZOVANJE</author>
  </authors>
  <commentList>
    <comment ref="C16" authorId="0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planirati na 4 razini za 2008-2009, 2010-2011 na 2 razine</t>
        </r>
      </text>
    </comment>
    <comment ref="E19" authorId="0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riznica 3.804,00 + prebačena sa plivanja 2.258,07 + 1000 plan</t>
        </r>
      </text>
    </comment>
    <comment ref="E37" authorId="0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prebačeno s plivanja 124,24</t>
        </r>
      </text>
    </comment>
    <comment ref="E56" authorId="0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prebačeno s plivanja 380,06
</t>
        </r>
      </text>
    </comment>
    <comment ref="E137" authorId="1">
      <text>
        <r>
          <rPr>
            <b/>
            <sz val="8"/>
            <rFont val="Tahoma"/>
            <family val="2"/>
          </rPr>
          <t>Miro:</t>
        </r>
        <r>
          <rPr>
            <sz val="8"/>
            <rFont val="Tahoma"/>
            <family val="2"/>
          </rPr>
          <t xml:space="preserve">
2347 - 745 = 1602
</t>
        </r>
      </text>
    </comment>
    <comment ref="E60" authorId="1">
      <text>
        <r>
          <rPr>
            <b/>
            <sz val="8"/>
            <rFont val="Tahoma"/>
            <family val="2"/>
          </rPr>
          <t>Miro:</t>
        </r>
        <r>
          <rPr>
            <sz val="8"/>
            <rFont val="Tahoma"/>
            <family val="2"/>
          </rPr>
          <t xml:space="preserve">
132,21 iz fijolice prebačeno + 12950</t>
        </r>
      </text>
    </comment>
    <comment ref="E74" authorId="2">
      <text>
        <r>
          <rPr>
            <b/>
            <sz val="8"/>
            <rFont val="Tahoma"/>
            <family val="2"/>
          </rPr>
          <t>CENTAR ZA ODGOJ I OBRAZOVANJE:</t>
        </r>
        <r>
          <rPr>
            <sz val="8"/>
            <rFont val="Tahoma"/>
            <family val="2"/>
          </rPr>
          <t xml:space="preserve">
674597-638317=36280</t>
        </r>
      </text>
    </comment>
  </commentList>
</comments>
</file>

<file path=xl/sharedStrings.xml><?xml version="1.0" encoding="utf-8"?>
<sst xmlns="http://schemas.openxmlformats.org/spreadsheetml/2006/main" count="482" uniqueCount="316">
  <si>
    <t>R.br.</t>
  </si>
  <si>
    <t>Ivana plemenitog Zajca 26</t>
  </si>
  <si>
    <t>8.</t>
  </si>
  <si>
    <t>9.</t>
  </si>
  <si>
    <t>10.</t>
  </si>
  <si>
    <t>11.</t>
  </si>
  <si>
    <t>12.</t>
  </si>
  <si>
    <t>13.</t>
  </si>
  <si>
    <t>15.</t>
  </si>
  <si>
    <t>16.</t>
  </si>
  <si>
    <t>17.</t>
  </si>
  <si>
    <t>18.</t>
  </si>
  <si>
    <t>20.</t>
  </si>
  <si>
    <t>21.</t>
  </si>
  <si>
    <t>31.</t>
  </si>
  <si>
    <t>MB: 03110141</t>
  </si>
  <si>
    <t>14.</t>
  </si>
  <si>
    <t>3221 Ured.mat, preven.,TK</t>
  </si>
  <si>
    <t xml:space="preserve"> 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</si>
  <si>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</si>
  <si>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</si>
  <si>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</si>
  <si>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</si>
  <si>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</si>
  <si>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</si>
  <si>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</si>
  <si>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</si>
  <si>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</si>
  <si>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</si>
  <si>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</si>
  <si>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</si>
  <si>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</si>
  <si>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</si>
  <si>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</si>
  <si>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</si>
  <si>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</si>
  <si>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</si>
  <si>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</si>
  <si>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</si>
  <si>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</si>
  <si>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</si>
  <si>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</si>
  <si>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</si>
  <si>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</si>
  <si>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</si>
  <si>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50.</t>
  </si>
  <si>
    <t>Centar za odgoj i obrazovanje Čakovec                                                                                                                                        Izrađena tabela 14.12.2007.</t>
  </si>
  <si>
    <t>49.</t>
  </si>
  <si>
    <t>51.</t>
  </si>
  <si>
    <t>52.</t>
  </si>
  <si>
    <t>Konto</t>
  </si>
  <si>
    <t>Predmet nabave</t>
  </si>
  <si>
    <t>Tr.službenog puta</t>
  </si>
  <si>
    <t>Dnevnice za sl.put u zemlji</t>
  </si>
  <si>
    <t>Naknade za smještaj u zemlji</t>
  </si>
  <si>
    <t>Naknade za prijevoz u zemlji</t>
  </si>
  <si>
    <t>Dnevnice za sl.put u ino.</t>
  </si>
  <si>
    <t>Papir za kopiranje</t>
  </si>
  <si>
    <t>Uredske potrepštine</t>
  </si>
  <si>
    <t>Mat. za nastavu</t>
  </si>
  <si>
    <t>Literatura (priručnici)</t>
  </si>
  <si>
    <t>Materijal i sredstva za čišć.i odr.</t>
  </si>
  <si>
    <t>Službena, radna i zaš.odjeća</t>
  </si>
  <si>
    <t>Pot.mat.za učeničke radove</t>
  </si>
  <si>
    <t>Struja</t>
  </si>
  <si>
    <t>Plin</t>
  </si>
  <si>
    <t>Mat.za hig. potrebe i njegu</t>
  </si>
  <si>
    <t>Motorni benzin i dizel gorivo</t>
  </si>
  <si>
    <t>Materijal za odr.postr.i opreme</t>
  </si>
  <si>
    <t>Materijal za održavanje vozila</t>
  </si>
  <si>
    <t>Ostali mat.za tek.i inv.održav.</t>
  </si>
  <si>
    <t>Sitni inventar i didaktika</t>
  </si>
  <si>
    <t>Poštarina</t>
  </si>
  <si>
    <t>Telefon, ostale usluge za prij.</t>
  </si>
  <si>
    <t>Usluge telefona</t>
  </si>
  <si>
    <t>Ostale usluge za kom.i prijevoz</t>
  </si>
  <si>
    <t>Usluge tek.i inv.održa.</t>
  </si>
  <si>
    <t>Održavanja post.i opreme</t>
  </si>
  <si>
    <t>Održavanje vozila</t>
  </si>
  <si>
    <t>Ostale usluge tek.i inv.održ.</t>
  </si>
  <si>
    <t>HRT, KDS pretplata</t>
  </si>
  <si>
    <t>Usluge objave natječaja</t>
  </si>
  <si>
    <t>Opskrba vodom</t>
  </si>
  <si>
    <t>Iznošenje i odvoz smeća</t>
  </si>
  <si>
    <t>Usluga čuvanja imovine</t>
  </si>
  <si>
    <t>Ostale komunalne usluge</t>
  </si>
  <si>
    <t>Analiza hrane</t>
  </si>
  <si>
    <t>Pregledi djelatnika</t>
  </si>
  <si>
    <t>Ostale zdravstvene usluge</t>
  </si>
  <si>
    <t>Autorski honorari</t>
  </si>
  <si>
    <t>Usluge odvjetnika</t>
  </si>
  <si>
    <t>Ostale intelektualne usluge</t>
  </si>
  <si>
    <t>Usluge kopiranja</t>
  </si>
  <si>
    <t>Usluga izrada fotografija</t>
  </si>
  <si>
    <t>Uređenje prostora</t>
  </si>
  <si>
    <t>Usluge registracije vozila</t>
  </si>
  <si>
    <t>Ostale nespom. usluge</t>
  </si>
  <si>
    <t>Prehrana djece(užina,objed)</t>
  </si>
  <si>
    <t>Povjerenstvo</t>
  </si>
  <si>
    <t>Osiguranje voz.,zap.,djece</t>
  </si>
  <si>
    <t>Osiguranje vozila</t>
  </si>
  <si>
    <t>Osiguranje djece</t>
  </si>
  <si>
    <t>Reprezentacija</t>
  </si>
  <si>
    <t>Članarine</t>
  </si>
  <si>
    <t>Bankovne usluge</t>
  </si>
  <si>
    <t>Troškovi plivanje učenika</t>
  </si>
  <si>
    <t>Takse, plivanje,ljetovanja</t>
  </si>
  <si>
    <t>Prijevoz djece</t>
  </si>
  <si>
    <t>Knjige za knjižnicu</t>
  </si>
  <si>
    <t>Razni pribor za jelo</t>
  </si>
  <si>
    <t>Didaktička pomagala, oprema</t>
  </si>
  <si>
    <t>Miševi, tipkovnice</t>
  </si>
  <si>
    <t>Auto gume</t>
  </si>
  <si>
    <t>Alat za održavanje postrojenja, opreme</t>
  </si>
  <si>
    <t>Ostali sitni inventar prema tekućim potrebama</t>
  </si>
  <si>
    <t>Obrasci, svjedodžbe, ostale tiskanice</t>
  </si>
  <si>
    <t>Namirnice za posebnu prehranu</t>
  </si>
  <si>
    <t>1.</t>
  </si>
  <si>
    <t>2.</t>
  </si>
  <si>
    <t>3.</t>
  </si>
  <si>
    <t>4.</t>
  </si>
  <si>
    <t>5.</t>
  </si>
  <si>
    <t>6.</t>
  </si>
  <si>
    <t>7.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</si>
  <si>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</si>
  <si>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</si>
  <si>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</si>
  <si>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</si>
  <si>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</si>
  <si>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</si>
  <si>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</si>
  <si>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</si>
  <si>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</si>
  <si>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</si>
  <si>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</si>
  <si>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</si>
  <si>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</si>
  <si>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</si>
  <si>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</si>
  <si>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</si>
  <si>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</si>
  <si>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</si>
  <si>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</si>
  <si>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</si>
  <si>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</si>
  <si>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</si>
  <si>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</si>
  <si>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</si>
  <si>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</si>
  <si>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</si>
  <si>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</si>
  <si>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</si>
  <si>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</si>
  <si>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</si>
  <si>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</si>
  <si>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</si>
  <si>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</si>
  <si>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</si>
  <si>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</si>
  <si>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</si>
  <si>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</si>
  <si>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</si>
  <si>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</si>
  <si>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</si>
  <si>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</si>
  <si>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</si>
  <si>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</si>
  <si>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</si>
  <si>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</si>
  <si>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</si>
  <si>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</si>
  <si>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</si>
  <si>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</si>
  <si>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</si>
  <si>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</si>
  <si>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</si>
  <si>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</si>
  <si>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</si>
  <si>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</si>
  <si>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</si>
  <si>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Kotizacije za seminare, savjetovanja</t>
  </si>
  <si>
    <t>Hrana i sokovi za goste Centra</t>
  </si>
  <si>
    <t>95.</t>
  </si>
  <si>
    <t>Mat.i sirovine</t>
  </si>
  <si>
    <t>Energija</t>
  </si>
  <si>
    <t>Rashodi za usluge</t>
  </si>
  <si>
    <t>Promidžba i inform.</t>
  </si>
  <si>
    <t>Kom.usluge,prehrana</t>
  </si>
  <si>
    <t>Sanitarni pregledi čist.</t>
  </si>
  <si>
    <t>Ostale int.usluge</t>
  </si>
  <si>
    <t>Rač.usluge</t>
  </si>
  <si>
    <t>3239</t>
  </si>
  <si>
    <t>Graf.tisk.usluge,fotokop.,ost.</t>
  </si>
  <si>
    <t>329</t>
  </si>
  <si>
    <t>Nagrada RPA, povjerenstvo</t>
  </si>
  <si>
    <t>Donacije,uč.zadruge</t>
  </si>
  <si>
    <t>Pomoći, sufin.prijevoza</t>
  </si>
  <si>
    <t>Pomoć obiteljima,Grad</t>
  </si>
  <si>
    <t>Rač.oprema,ur.namj.,ostali</t>
  </si>
  <si>
    <t>bagatelna nabava</t>
  </si>
  <si>
    <t>PRORAČUN, GRAD, SOCIJALA, OSTALI IZVORI</t>
  </si>
  <si>
    <t>OPREMA</t>
  </si>
  <si>
    <t>Osiguranje ostale imovine</t>
  </si>
  <si>
    <t>Naknade za prijevoz u ino.</t>
  </si>
  <si>
    <t>96.</t>
  </si>
  <si>
    <t>Legenda:</t>
  </si>
  <si>
    <t>Procijenjena vrijednost - procijenjeni iznos bez PDV-a u slučaju da se on obračunava na nabavljenu robu ili usluge</t>
  </si>
  <si>
    <t>Napomene:</t>
  </si>
  <si>
    <t>Izradio: Miroslav Hajdinjak</t>
  </si>
  <si>
    <t>113.</t>
  </si>
  <si>
    <t>Materijalni rashodi</t>
  </si>
  <si>
    <t>Službena putovanja</t>
  </si>
  <si>
    <t>Financijski rashodi</t>
  </si>
  <si>
    <t>Pomoći dane u inozemstvo i unutar opće države</t>
  </si>
  <si>
    <t>Ostale naknade građanima</t>
  </si>
  <si>
    <t>114.</t>
  </si>
  <si>
    <t>115.</t>
  </si>
  <si>
    <t>116.</t>
  </si>
  <si>
    <t>117.</t>
  </si>
  <si>
    <r>
      <t xml:space="preserve"> I Z V O R     </t>
    </r>
    <r>
      <rPr>
        <sz val="10"/>
        <rFont val="Arial"/>
        <family val="2"/>
      </rPr>
      <t>→</t>
    </r>
  </si>
  <si>
    <t>Rash.za mat.i energ.</t>
  </si>
  <si>
    <t>Materijal,dijelovi održa.</t>
  </si>
  <si>
    <t>Ostali financijski rashodi</t>
  </si>
  <si>
    <t>Pomoći unutar opće države</t>
  </si>
  <si>
    <t>Postrojenja i oprema</t>
  </si>
  <si>
    <t>Prijevozna sredstva</t>
  </si>
  <si>
    <t>Minibus</t>
  </si>
  <si>
    <t>Ostale usluge - org. javni prijevoz</t>
  </si>
  <si>
    <t>S V E U K U P N O :</t>
  </si>
  <si>
    <t>KONTROLNI ZBROJ:</t>
  </si>
  <si>
    <t>STUPAC</t>
  </si>
  <si>
    <t>Naknada za prijevoz na posao</t>
  </si>
  <si>
    <t>118.</t>
  </si>
  <si>
    <t>Nagrada osobama RPA, učenicima</t>
  </si>
  <si>
    <t>ne mora biti sastavni dio plana</t>
  </si>
  <si>
    <t>Crveno označena polja su stavke koje ne moraju biti dio plana nabave jer se za njih ne raspisuje javna nabava, ali su uneseni zbog lakše</t>
  </si>
  <si>
    <t>kontrole i usporedbe sa financijskim planom</t>
  </si>
  <si>
    <t>OIB: 36128164609</t>
  </si>
  <si>
    <t>začini (namirnice-kuhinja III. OŠ)</t>
  </si>
  <si>
    <t>krušni proiz. (namirnice-kuhinja III. OŠ)</t>
  </si>
  <si>
    <t>riba (namirnice-kuhinja III. OŠ)</t>
  </si>
  <si>
    <t>tjestenine (namirnice-kuhinja III. OŠ)</t>
  </si>
  <si>
    <t>voće i povrće (namirnice-kuhinja III. OŠ)</t>
  </si>
  <si>
    <t>mesni proiz. (namirnice-kuhinja III. OŠ)</t>
  </si>
  <si>
    <t>mlijeko i vrhnje (namirnice-kuhinja III. OŠ)</t>
  </si>
  <si>
    <t>šećer i srodni p. (namirnice-kuhinja III. OŠ)</t>
  </si>
  <si>
    <t>kakao, čok., (namirnice-kuhinja III. OŠ)</t>
  </si>
  <si>
    <t>bezalk.pića (namirnice-kuhinja III. OŠ)</t>
  </si>
  <si>
    <t>voćni sokovi (namirnice-kuhinja III. OŠ)</t>
  </si>
  <si>
    <t>ulja (namirnice-kuhinja III. OŠ)</t>
  </si>
  <si>
    <t>mlinarski proizv. (namirnice-kuhinja III. OŠ)</t>
  </si>
  <si>
    <t>raz.mliječni proizv. (namirnice-kuhinja III. OŠ)</t>
  </si>
  <si>
    <t>čajevi i srodni proiz. (namirnice-kuhinja III. OŠ)</t>
  </si>
  <si>
    <t>sirevi (namirnice-kuhinja III. OŠ)</t>
  </si>
  <si>
    <t>ostale nam. (namirnice-kuhinja III. OŠ)</t>
  </si>
  <si>
    <t>84.</t>
  </si>
  <si>
    <t>119.</t>
  </si>
  <si>
    <t>120.</t>
  </si>
  <si>
    <t>121.</t>
  </si>
  <si>
    <t>122.</t>
  </si>
  <si>
    <t>Prijevoz vl.autom (sufinanciranje)</t>
  </si>
  <si>
    <t>nema (naknade građanima)</t>
  </si>
  <si>
    <t>Kontrolirao:  stručna služba osnivača, Grada Čakovca za javnu nabavu</t>
  </si>
  <si>
    <t>19.</t>
  </si>
  <si>
    <t>Pod rednim brojem 115. isplaćuje se naknada roditeljima za sufin. prij. djece vl.autom od mjesta stanovanja do Centra nakon primitka sred. od Min.</t>
  </si>
  <si>
    <r>
      <rPr>
        <b/>
        <sz val="7.5"/>
        <color indexed="30"/>
        <rFont val="Arial Narrow"/>
        <family val="2"/>
      </rPr>
      <t>Pod rednim br. 58. zbog potrebe organiziranja posebnog prijevoza djece, usluga koju pruža vanjski dobavljač</t>
    </r>
    <r>
      <rPr>
        <sz val="7.5"/>
        <color indexed="30"/>
        <rFont val="Arial Narrow"/>
        <family val="2"/>
      </rPr>
      <t>, a taj iznos će za 1 godinu</t>
    </r>
  </si>
  <si>
    <t xml:space="preserve">Pod rednim br. 89 nabavljala se gotova hrana za prehranu djece do siječnja 2011, a nakon toga kupuje se namirnice za užinu koje priprema III.OŠ u </t>
  </si>
  <si>
    <t>Štednja za ljetovanje, obračun, uplate roditelja</t>
  </si>
  <si>
    <t>ravnateljica: Dragica Benčik, dipl. def.</t>
  </si>
  <si>
    <r>
      <t xml:space="preserve">Ostali nespom.rashodi / </t>
    </r>
    <r>
      <rPr>
        <sz val="7"/>
        <color indexed="10"/>
        <rFont val="Arial Narrow"/>
        <family val="2"/>
      </rPr>
      <t>nak. za inv. 3295</t>
    </r>
  </si>
  <si>
    <t>zajedničkoj kuhinji r. br 22-39; objed priprema Srednja škola Čakovec</t>
  </si>
  <si>
    <t>vrijed. jednaka ili veća od  20.000 kuna, a manja od 200.000, 500.000 kn u plan se unose podaci o predme. naba. i proci. vrijed.; R=roba, U=usluga</t>
  </si>
  <si>
    <t>Postupak, predmet nabave, CPV, evidencijski broj nabave</t>
  </si>
  <si>
    <t>Ugovor / okvi. sporazum, pla. početak, trajanje</t>
  </si>
  <si>
    <t>ne mora biti sa.</t>
  </si>
  <si>
    <t>U - jednostavna nabava</t>
  </si>
  <si>
    <t>nar., bez n.o.</t>
  </si>
  <si>
    <t>R - jednostavna nabava</t>
  </si>
  <si>
    <t>U Čakovcu, 21.11.2017.</t>
  </si>
  <si>
    <t>KLASA: 400-02/17-01/01</t>
  </si>
  <si>
    <t>UR.BROJ: 2109-51-01-16-08</t>
  </si>
  <si>
    <t>Sukladno članku 28.  Zakona o javnoj nabavi (Narodne novine br. 120/16)</t>
  </si>
  <si>
    <t>PLAN NABAVE ZA POSLOVNU GODINU 2018.</t>
  </si>
  <si>
    <t>nar.,bez n.o.,ug.</t>
  </si>
  <si>
    <t>Osnivač proveo otvoreni postupak JN male vrij. za korisnike (CPV 09310000-5), električna energija, I16BV-1</t>
  </si>
  <si>
    <t>Okvirni sporazum, studeni 2016,  24 mjeseca</t>
  </si>
  <si>
    <t>ug.</t>
  </si>
  <si>
    <t>nar., bez. n.o.</t>
  </si>
  <si>
    <t>Ugovor, rujan, 10 mjeseci</t>
  </si>
  <si>
    <t>prema ZJN2016</t>
  </si>
  <si>
    <t>nar.</t>
  </si>
  <si>
    <t>bez n.o.</t>
  </si>
  <si>
    <r>
      <t xml:space="preserve">U - j. na. / </t>
    </r>
    <r>
      <rPr>
        <b/>
        <sz val="7.5"/>
        <color indexed="10"/>
        <rFont val="Arial Narrow"/>
        <family val="2"/>
      </rPr>
      <t>nak.zbog neza.osoba s i.</t>
    </r>
  </si>
  <si>
    <r>
      <t xml:space="preserve">U - b. na. / </t>
    </r>
    <r>
      <rPr>
        <b/>
        <sz val="7.5"/>
        <color indexed="10"/>
        <rFont val="Arial Narrow"/>
        <family val="2"/>
      </rPr>
      <t>nak.zbog neza.osoba s i.</t>
    </r>
  </si>
  <si>
    <r>
      <rPr>
        <sz val="7.5"/>
        <rFont val="Arial Narrow"/>
        <family val="2"/>
      </rPr>
      <t>U-j.na.</t>
    </r>
    <r>
      <rPr>
        <sz val="7.5"/>
        <color indexed="10"/>
        <rFont val="Arial Narrow"/>
        <family val="2"/>
      </rPr>
      <t xml:space="preserve"> / ne mora biti sa.</t>
    </r>
  </si>
  <si>
    <t>nema (naknade g</t>
  </si>
  <si>
    <t>R-jednostavna nabava/don.</t>
  </si>
  <si>
    <t>nar., ug.</t>
  </si>
  <si>
    <t xml:space="preserve">Postupak - postupak koji se primjenjuje na nabavljenu robu ili usluge (jednostavna nabava - nab. robe do 200.000 kn, odnosno usluga do 500.000 kn </t>
  </si>
  <si>
    <t>bez PDV-a za koje nije obavezno provoditi postupak javne nabave, čl.12, prema ZJN2016): prema članku 28. za predmete nabave čija je proci.</t>
  </si>
  <si>
    <t xml:space="preserve">te način ostvarivanja nabave: nar. = narudžba, bez. n.o. = bez najave obveze, ug. = ugovor </t>
  </si>
  <si>
    <t>Plan - planski podaci izrađeni na temelju rebalansa financijskog plana za '17. godinu, te se ovaj Plan nabave primjenjuje od 1.1.-31.12.2018.</t>
  </si>
  <si>
    <t>Za sve nabave gdje nije navedeno trajanje i početak, nabava se vrši u razdoblju od 1.1.-31.12.2018. prema tekućim potrebama.</t>
  </si>
  <si>
    <t>Planirani su za 2018. ukupni  rashodi u iznosu od 11.230.542 kn; plaće za sve zapos. u iznosu od 9.619.124 kn nisu uključena u ovaj plan</t>
  </si>
  <si>
    <t>donosi se za proračunskog korisnika čija je funkcija decentralizirana za 2017.</t>
  </si>
  <si>
    <t>otvoreni postupak JN male vrij. (CPV 60130000-8), org. prlia. prije. uče. s teškoćama u razvoju, JNMV 1/2018</t>
  </si>
  <si>
    <t>(točka IV. Odluke o kriterijima za financiranje povećanih troškova prijevoza i posebnih nastavnih sredstava i pomagala učenika s teškoćama u razvoju</t>
  </si>
  <si>
    <t xml:space="preserve">male vrijednosti (1/2017-JNMV) za školsku godinu '17./'18. prema pozivu na nadmetanje od 12.6.2017.(2017/S 0F2-0011621), te sklopljenog ugovora </t>
  </si>
  <si>
    <t>klasa: 602-01/17-01/01, urbroj: 2109/51-01-17-09. s predviđenim trajanjem sklop. ugovora org. prilagođenog prijevoz učenika  s teškoćama u razvoju</t>
  </si>
  <si>
    <t>Do kraja prve polovice 2018. godine će se provesti novi otvoreni postupak javne nabave usluge male vrijednosti (1/2018 JNMV) za školsku godinu</t>
  </si>
  <si>
    <t>2018./2019. s predviđenim trajanjem od 10 mjeseci do 30.6.2019. Planiran je maksimal broj polaznika u prijevozu kako se nebi dosegao limit JN.</t>
  </si>
  <si>
    <t>JN je planirana u financijskom planu rashoda i prihoda za 2018. pod PROGRAMI ŠKOLSTVA-Pomoći (323, 636)</t>
  </si>
  <si>
    <t xml:space="preserve">iznositi prema procjeni oko 960.000 kuna bez uračunatog PDV-a. Izračun temeljen na podacima iz provedenog otvorenog postupka javne nabave usluge </t>
  </si>
  <si>
    <t>10 nastavnih mjeseci do 30.06.2018. s pravnom osobom Auto Škola Prilok d.o.o. (Ugovor za' 17./'18. sklopljen na 927.900 kn+pdv), te procjeni do 31.12.</t>
  </si>
  <si>
    <t>Procijenjena vrijednost 2018.</t>
  </si>
  <si>
    <t>Plan 2018.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</si>
</sst>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_ ;[Red]\-0.00\ "/>
    <numFmt numFmtId="165" formatCode="#,##0_ ;[Red]\-#,##0\ "/>
    <numFmt numFmtId="166" formatCode="0.00;[Red]0.00"/>
    <numFmt numFmtId="167" formatCode="#,##0.00_ ;[Red]\-#,##0.00\ "/>
    <numFmt numFmtId="168" formatCode="0.0"/>
  </numFmts>
  <fonts count="7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i/>
      <sz val="7.5"/>
      <color indexed="8"/>
      <name val="Arial Narrow"/>
      <family val="2"/>
    </font>
    <font>
      <sz val="7.5"/>
      <name val="Arial Narrow"/>
      <family val="2"/>
    </font>
    <font>
      <b/>
      <sz val="7.5"/>
      <name val="Arial Narrow"/>
      <family val="2"/>
    </font>
    <font>
      <sz val="7"/>
      <name val="Arial Narrow"/>
      <family val="2"/>
    </font>
    <font>
      <b/>
      <i/>
      <sz val="7"/>
      <name val="Arial Narrow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7"/>
      <name val="Arial Narrow"/>
      <family val="2"/>
    </font>
    <font>
      <sz val="7.5"/>
      <color indexed="12"/>
      <name val="Arial Narrow"/>
      <family val="2"/>
    </font>
    <font>
      <sz val="10"/>
      <color indexed="12"/>
      <name val="Arial"/>
      <family val="2"/>
    </font>
    <font>
      <sz val="7.5"/>
      <color indexed="8"/>
      <name val="Arial Narrow"/>
      <family val="2"/>
    </font>
    <font>
      <sz val="7"/>
      <color indexed="10"/>
      <name val="Arial Narrow"/>
      <family val="2"/>
    </font>
    <font>
      <sz val="7.5"/>
      <color indexed="10"/>
      <name val="Arial Narrow"/>
      <family val="2"/>
    </font>
    <font>
      <b/>
      <sz val="7"/>
      <color indexed="10"/>
      <name val="Arial Narrow"/>
      <family val="2"/>
    </font>
    <font>
      <sz val="6"/>
      <color indexed="10"/>
      <name val="Arial"/>
      <family val="2"/>
    </font>
    <font>
      <b/>
      <sz val="6"/>
      <color indexed="10"/>
      <name val="Arial"/>
      <family val="2"/>
    </font>
    <font>
      <sz val="10"/>
      <color indexed="10"/>
      <name val="Arial"/>
      <family val="2"/>
    </font>
    <font>
      <b/>
      <sz val="7.5"/>
      <color indexed="10"/>
      <name val="Arial Narrow"/>
      <family val="2"/>
    </font>
    <font>
      <b/>
      <sz val="10"/>
      <color indexed="12"/>
      <name val="Arial"/>
      <family val="2"/>
    </font>
    <font>
      <b/>
      <sz val="7.5"/>
      <color indexed="12"/>
      <name val="Arial Narrow"/>
      <family val="2"/>
    </font>
    <font>
      <b/>
      <sz val="6"/>
      <color indexed="12"/>
      <name val="Arial"/>
      <family val="2"/>
    </font>
    <font>
      <b/>
      <sz val="7.5"/>
      <color indexed="30"/>
      <name val="Arial Narrow"/>
      <family val="2"/>
    </font>
    <font>
      <sz val="7.5"/>
      <color indexed="3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6"/>
      <color indexed="30"/>
      <name val="Arial"/>
      <family val="2"/>
    </font>
    <font>
      <sz val="7"/>
      <color indexed="3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6"/>
      <color rgb="FF0070C0"/>
      <name val="Arial"/>
      <family val="2"/>
    </font>
    <font>
      <sz val="7"/>
      <color rgb="FF0070C0"/>
      <name val="Arial Narrow"/>
      <family val="2"/>
    </font>
    <font>
      <sz val="7.5"/>
      <color rgb="FF0070C0"/>
      <name val="Arial Narrow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0" fillId="20" borderId="1" applyNumberFormat="0" applyFont="0" applyAlignment="0" applyProtection="0"/>
    <xf numFmtId="0" fontId="56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7" fillId="28" borderId="2" applyNumberFormat="0" applyAlignment="0" applyProtection="0"/>
    <xf numFmtId="0" fontId="58" fillId="28" borderId="3" applyNumberFormat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66" fillId="31" borderId="8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7" fillId="33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14" fillId="34" borderId="11" xfId="0" applyFont="1" applyFill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7" fillId="0" borderId="14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8" fillId="33" borderId="1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165" fontId="10" fillId="34" borderId="11" xfId="0" applyNumberFormat="1" applyFont="1" applyFill="1" applyBorder="1" applyAlignment="1">
      <alignment horizontal="right" vertical="center"/>
    </xf>
    <xf numFmtId="165" fontId="11" fillId="0" borderId="11" xfId="0" applyNumberFormat="1" applyFont="1" applyBorder="1" applyAlignment="1">
      <alignment horizontal="right" vertical="center"/>
    </xf>
    <xf numFmtId="165" fontId="12" fillId="0" borderId="11" xfId="0" applyNumberFormat="1" applyFont="1" applyBorder="1" applyAlignment="1">
      <alignment horizontal="right" vertical="center"/>
    </xf>
    <xf numFmtId="0" fontId="13" fillId="0" borderId="17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left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left" vertical="center"/>
    </xf>
    <xf numFmtId="165" fontId="10" fillId="35" borderId="11" xfId="0" applyNumberFormat="1" applyFont="1" applyFill="1" applyBorder="1" applyAlignment="1">
      <alignment horizontal="right" vertical="center"/>
    </xf>
    <xf numFmtId="0" fontId="19" fillId="35" borderId="11" xfId="0" applyFont="1" applyFill="1" applyBorder="1" applyAlignment="1">
      <alignment horizontal="left" vertical="center"/>
    </xf>
    <xf numFmtId="165" fontId="12" fillId="35" borderId="11" xfId="0" applyNumberFormat="1" applyFont="1" applyFill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9" fillId="0" borderId="20" xfId="0" applyFont="1" applyBorder="1" applyAlignment="1">
      <alignment horizontal="left" vertical="center"/>
    </xf>
    <xf numFmtId="165" fontId="12" fillId="0" borderId="18" xfId="0" applyNumberFormat="1" applyFont="1" applyBorder="1" applyAlignment="1">
      <alignment horizontal="right" vertical="center"/>
    </xf>
    <xf numFmtId="0" fontId="22" fillId="0" borderId="10" xfId="0" applyFont="1" applyFill="1" applyBorder="1" applyAlignment="1">
      <alignment horizontal="center" vertical="center"/>
    </xf>
    <xf numFmtId="165" fontId="10" fillId="35" borderId="12" xfId="0" applyNumberFormat="1" applyFont="1" applyFill="1" applyBorder="1" applyAlignment="1">
      <alignment horizontal="right" vertical="center"/>
    </xf>
    <xf numFmtId="0" fontId="14" fillId="35" borderId="13" xfId="0" applyFont="1" applyFill="1" applyBorder="1" applyAlignment="1">
      <alignment horizontal="left" vertical="center"/>
    </xf>
    <xf numFmtId="49" fontId="7" fillId="35" borderId="13" xfId="0" applyNumberFormat="1" applyFont="1" applyFill="1" applyBorder="1" applyAlignment="1">
      <alignment horizontal="center" vertical="center"/>
    </xf>
    <xf numFmtId="165" fontId="12" fillId="35" borderId="21" xfId="0" applyNumberFormat="1" applyFont="1" applyFill="1" applyBorder="1" applyAlignment="1">
      <alignment horizontal="right" vertical="center"/>
    </xf>
    <xf numFmtId="165" fontId="12" fillId="34" borderId="10" xfId="0" applyNumberFormat="1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165" fontId="22" fillId="0" borderId="0" xfId="0" applyNumberFormat="1" applyFont="1" applyFill="1" applyBorder="1" applyAlignment="1">
      <alignment horizontal="center" vertical="center"/>
    </xf>
    <xf numFmtId="0" fontId="23" fillId="0" borderId="11" xfId="0" applyFont="1" applyBorder="1" applyAlignment="1">
      <alignment horizontal="left" vertical="center"/>
    </xf>
    <xf numFmtId="0" fontId="25" fillId="0" borderId="11" xfId="0" applyFont="1" applyBorder="1" applyAlignment="1">
      <alignment horizontal="left" vertical="center"/>
    </xf>
    <xf numFmtId="165" fontId="24" fillId="0" borderId="11" xfId="0" applyNumberFormat="1" applyFont="1" applyBorder="1" applyAlignment="1">
      <alignment horizontal="right"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165" fontId="22" fillId="34" borderId="10" xfId="0" applyNumberFormat="1" applyFont="1" applyFill="1" applyBorder="1" applyAlignment="1">
      <alignment horizontal="right" vertical="center"/>
    </xf>
    <xf numFmtId="0" fontId="31" fillId="33" borderId="10" xfId="0" applyFont="1" applyFill="1" applyBorder="1" applyAlignment="1">
      <alignment horizontal="center" vertical="center" wrapText="1"/>
    </xf>
    <xf numFmtId="0" fontId="32" fillId="33" borderId="1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0" fillId="0" borderId="23" xfId="0" applyFont="1" applyBorder="1" applyAlignment="1">
      <alignment horizontal="left" vertical="center"/>
    </xf>
    <xf numFmtId="0" fontId="22" fillId="0" borderId="23" xfId="0" applyFont="1" applyBorder="1" applyAlignment="1">
      <alignment horizontal="left" vertical="center"/>
    </xf>
    <xf numFmtId="0" fontId="22" fillId="0" borderId="24" xfId="0" applyFont="1" applyBorder="1" applyAlignment="1">
      <alignment horizontal="left" vertical="center"/>
    </xf>
    <xf numFmtId="0" fontId="24" fillId="0" borderId="25" xfId="0" applyFont="1" applyBorder="1" applyAlignment="1">
      <alignment horizontal="left" vertical="center"/>
    </xf>
    <xf numFmtId="0" fontId="28" fillId="0" borderId="26" xfId="0" applyFont="1" applyBorder="1" applyAlignment="1">
      <alignment vertical="center"/>
    </xf>
    <xf numFmtId="0" fontId="22" fillId="0" borderId="25" xfId="0" applyFont="1" applyBorder="1" applyAlignment="1">
      <alignment horizontal="left" vertical="center"/>
    </xf>
    <xf numFmtId="0" fontId="22" fillId="0" borderId="26" xfId="0" applyFont="1" applyBorder="1" applyAlignment="1">
      <alignment horizontal="left" vertical="center"/>
    </xf>
    <xf numFmtId="0" fontId="7" fillId="35" borderId="11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4" fontId="12" fillId="34" borderId="15" xfId="0" applyNumberFormat="1" applyFont="1" applyFill="1" applyBorder="1" applyAlignment="1">
      <alignment horizontal="right" vertical="center"/>
    </xf>
    <xf numFmtId="4" fontId="12" fillId="34" borderId="10" xfId="0" applyNumberFormat="1" applyFont="1" applyFill="1" applyBorder="1" applyAlignment="1">
      <alignment horizontal="right" vertical="center"/>
    </xf>
    <xf numFmtId="4" fontId="10" fillId="35" borderId="27" xfId="0" applyNumberFormat="1" applyFont="1" applyFill="1" applyBorder="1" applyAlignment="1">
      <alignment horizontal="right" vertical="center"/>
    </xf>
    <xf numFmtId="4" fontId="10" fillId="35" borderId="12" xfId="0" applyNumberFormat="1" applyFont="1" applyFill="1" applyBorder="1" applyAlignment="1">
      <alignment horizontal="right" vertical="center"/>
    </xf>
    <xf numFmtId="4" fontId="19" fillId="0" borderId="28" xfId="0" applyNumberFormat="1" applyFont="1" applyBorder="1" applyAlignment="1">
      <alignment horizontal="right" vertical="center"/>
    </xf>
    <xf numFmtId="4" fontId="12" fillId="0" borderId="11" xfId="0" applyNumberFormat="1" applyFont="1" applyBorder="1" applyAlignment="1">
      <alignment horizontal="right" vertical="center"/>
    </xf>
    <xf numFmtId="4" fontId="23" fillId="0" borderId="28" xfId="0" applyNumberFormat="1" applyFont="1" applyBorder="1" applyAlignment="1">
      <alignment horizontal="right" vertical="center"/>
    </xf>
    <xf numFmtId="4" fontId="24" fillId="0" borderId="11" xfId="0" applyNumberFormat="1" applyFont="1" applyBorder="1" applyAlignment="1">
      <alignment horizontal="right" vertical="center"/>
    </xf>
    <xf numFmtId="4" fontId="10" fillId="35" borderId="11" xfId="0" applyNumberFormat="1" applyFont="1" applyFill="1" applyBorder="1" applyAlignment="1">
      <alignment horizontal="right" vertical="center"/>
    </xf>
    <xf numFmtId="4" fontId="12" fillId="0" borderId="29" xfId="0" applyNumberFormat="1" applyFont="1" applyBorder="1" applyAlignment="1">
      <alignment horizontal="right" vertical="center"/>
    </xf>
    <xf numFmtId="4" fontId="13" fillId="0" borderId="28" xfId="0" applyNumberFormat="1" applyFont="1" applyBorder="1" applyAlignment="1">
      <alignment horizontal="right" vertical="center"/>
    </xf>
    <xf numFmtId="4" fontId="11" fillId="0" borderId="11" xfId="0" applyNumberFormat="1" applyFont="1" applyBorder="1" applyAlignment="1">
      <alignment horizontal="right" vertical="center"/>
    </xf>
    <xf numFmtId="4" fontId="10" fillId="35" borderId="29" xfId="0" applyNumberFormat="1" applyFont="1" applyFill="1" applyBorder="1" applyAlignment="1">
      <alignment horizontal="right" vertical="center"/>
    </xf>
    <xf numFmtId="4" fontId="12" fillId="0" borderId="25" xfId="0" applyNumberFormat="1" applyFont="1" applyBorder="1" applyAlignment="1">
      <alignment horizontal="right" vertical="center"/>
    </xf>
    <xf numFmtId="4" fontId="13" fillId="0" borderId="26" xfId="0" applyNumberFormat="1" applyFont="1" applyBorder="1" applyAlignment="1">
      <alignment horizontal="right" vertical="center"/>
    </xf>
    <xf numFmtId="4" fontId="10" fillId="34" borderId="29" xfId="0" applyNumberFormat="1" applyFont="1" applyFill="1" applyBorder="1" applyAlignment="1">
      <alignment horizontal="right" vertical="center"/>
    </xf>
    <xf numFmtId="4" fontId="10" fillId="34" borderId="11" xfId="0" applyNumberFormat="1" applyFont="1" applyFill="1" applyBorder="1" applyAlignment="1">
      <alignment horizontal="right" vertical="center"/>
    </xf>
    <xf numFmtId="4" fontId="10" fillId="35" borderId="28" xfId="0" applyNumberFormat="1" applyFont="1" applyFill="1" applyBorder="1" applyAlignment="1">
      <alignment horizontal="right" vertical="center"/>
    </xf>
    <xf numFmtId="4" fontId="25" fillId="0" borderId="28" xfId="0" applyNumberFormat="1" applyFont="1" applyBorder="1" applyAlignment="1">
      <alignment horizontal="right" vertical="center"/>
    </xf>
    <xf numFmtId="4" fontId="29" fillId="0" borderId="11" xfId="0" applyNumberFormat="1" applyFont="1" applyBorder="1" applyAlignment="1">
      <alignment horizontal="right" vertical="center"/>
    </xf>
    <xf numFmtId="4" fontId="12" fillId="35" borderId="0" xfId="0" applyNumberFormat="1" applyFont="1" applyFill="1" applyBorder="1" applyAlignment="1">
      <alignment horizontal="right" vertical="center"/>
    </xf>
    <xf numFmtId="4" fontId="12" fillId="35" borderId="21" xfId="0" applyNumberFormat="1" applyFont="1" applyFill="1" applyBorder="1" applyAlignment="1">
      <alignment horizontal="right" vertical="center"/>
    </xf>
    <xf numFmtId="4" fontId="19" fillId="35" borderId="28" xfId="0" applyNumberFormat="1" applyFont="1" applyFill="1" applyBorder="1" applyAlignment="1">
      <alignment horizontal="right" vertical="center"/>
    </xf>
    <xf numFmtId="4" fontId="12" fillId="35" borderId="11" xfId="0" applyNumberFormat="1" applyFont="1" applyFill="1" applyBorder="1" applyAlignment="1">
      <alignment horizontal="right" vertical="center"/>
    </xf>
    <xf numFmtId="4" fontId="19" fillId="35" borderId="11" xfId="0" applyNumberFormat="1" applyFont="1" applyFill="1" applyBorder="1" applyAlignment="1">
      <alignment horizontal="right" vertical="center"/>
    </xf>
    <xf numFmtId="4" fontId="19" fillId="0" borderId="24" xfId="0" applyNumberFormat="1" applyFont="1" applyBorder="1" applyAlignment="1">
      <alignment horizontal="right" vertical="center"/>
    </xf>
    <xf numFmtId="4" fontId="12" fillId="0" borderId="18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35" borderId="11" xfId="0" applyNumberFormat="1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1" fillId="0" borderId="11" xfId="0" applyFont="1" applyBorder="1" applyAlignment="1">
      <alignment horizontal="center" vertical="center"/>
    </xf>
    <xf numFmtId="0" fontId="71" fillId="0" borderId="14" xfId="0" applyFont="1" applyBorder="1" applyAlignment="1">
      <alignment horizontal="center" vertical="center"/>
    </xf>
    <xf numFmtId="0" fontId="72" fillId="0" borderId="12" xfId="0" applyFont="1" applyBorder="1" applyAlignment="1">
      <alignment horizontal="left" vertical="center"/>
    </xf>
    <xf numFmtId="4" fontId="72" fillId="0" borderId="26" xfId="0" applyNumberFormat="1" applyFont="1" applyBorder="1" applyAlignment="1">
      <alignment horizontal="right" vertical="center"/>
    </xf>
    <xf numFmtId="4" fontId="73" fillId="0" borderId="11" xfId="0" applyNumberFormat="1" applyFont="1" applyBorder="1" applyAlignment="1">
      <alignment horizontal="right" vertical="center"/>
    </xf>
    <xf numFmtId="165" fontId="73" fillId="0" borderId="11" xfId="0" applyNumberFormat="1" applyFont="1" applyBorder="1" applyAlignment="1">
      <alignment horizontal="right" vertical="center" wrapText="1"/>
    </xf>
    <xf numFmtId="0" fontId="73" fillId="0" borderId="23" xfId="0" applyFont="1" applyBorder="1" applyAlignment="1">
      <alignment horizontal="left" vertical="center"/>
    </xf>
    <xf numFmtId="0" fontId="73" fillId="0" borderId="24" xfId="0" applyFont="1" applyBorder="1" applyAlignment="1">
      <alignment horizontal="left" vertical="center"/>
    </xf>
    <xf numFmtId="0" fontId="73" fillId="0" borderId="31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73" fillId="0" borderId="25" xfId="0" applyFont="1" applyBorder="1" applyAlignment="1">
      <alignment horizontal="left" vertical="center"/>
    </xf>
    <xf numFmtId="0" fontId="20" fillId="0" borderId="31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165" fontId="12" fillId="0" borderId="12" xfId="0" applyNumberFormat="1" applyFont="1" applyBorder="1" applyAlignment="1">
      <alignment horizontal="right" vertical="center"/>
    </xf>
    <xf numFmtId="4" fontId="12" fillId="35" borderId="32" xfId="0" applyNumberFormat="1" applyFont="1" applyFill="1" applyBorder="1" applyAlignment="1">
      <alignment horizontal="right" vertical="center"/>
    </xf>
    <xf numFmtId="165" fontId="12" fillId="35" borderId="32" xfId="0" applyNumberFormat="1" applyFont="1" applyFill="1" applyBorder="1" applyAlignment="1">
      <alignment horizontal="right" vertical="center"/>
    </xf>
    <xf numFmtId="165" fontId="12" fillId="35" borderId="33" xfId="0" applyNumberFormat="1" applyFont="1" applyFill="1" applyBorder="1" applyAlignment="1">
      <alignment horizontal="right" vertical="center"/>
    </xf>
    <xf numFmtId="0" fontId="21" fillId="0" borderId="24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24" fillId="0" borderId="31" xfId="0" applyFont="1" applyBorder="1" applyAlignment="1">
      <alignment horizontal="left" vertical="center"/>
    </xf>
    <xf numFmtId="0" fontId="28" fillId="0" borderId="0" xfId="0" applyFont="1" applyBorder="1" applyAlignment="1">
      <alignment vertical="center"/>
    </xf>
    <xf numFmtId="0" fontId="0" fillId="0" borderId="30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0" fillId="35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35" borderId="36" xfId="0" applyFont="1" applyFill="1" applyBorder="1" applyAlignment="1">
      <alignment horizontal="center" vertical="center"/>
    </xf>
    <xf numFmtId="0" fontId="0" fillId="35" borderId="32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33" borderId="15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0" fillId="0" borderId="22" xfId="0" applyBorder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9"/>
  <sheetViews>
    <sheetView tabSelected="1" zoomScale="130" zoomScaleNormal="130" zoomScalePageLayoutView="0" workbookViewId="0" topLeftCell="A1">
      <selection activeCell="E17" sqref="E17"/>
    </sheetView>
  </sheetViews>
  <sheetFormatPr defaultColWidth="9.140625" defaultRowHeight="12.75"/>
  <cols>
    <col min="1" max="1" width="2.57421875" style="0" customWidth="1"/>
    <col min="2" max="2" width="4.140625" style="0" customWidth="1"/>
    <col min="3" max="3" width="21.7109375" style="0" customWidth="1"/>
    <col min="4" max="4" width="11.7109375" style="0" customWidth="1"/>
    <col min="5" max="5" width="12.140625" style="21" customWidth="1"/>
    <col min="6" max="6" width="22.7109375" style="21" customWidth="1"/>
    <col min="7" max="7" width="10.8515625" style="0" customWidth="1"/>
  </cols>
  <sheetData>
    <row r="1" spans="1:4" ht="12.75">
      <c r="A1" s="21"/>
      <c r="B1" s="21"/>
      <c r="C1" s="21"/>
      <c r="D1" s="21"/>
    </row>
    <row r="2" spans="1:6" ht="12.75">
      <c r="A2" s="23" t="s">
        <v>46</v>
      </c>
      <c r="B2" s="23"/>
      <c r="C2" s="23"/>
      <c r="D2" s="23"/>
      <c r="E2" s="23"/>
      <c r="F2" s="23" t="s">
        <v>278</v>
      </c>
    </row>
    <row r="3" spans="1:6" ht="12.75">
      <c r="A3" s="23" t="s">
        <v>1</v>
      </c>
      <c r="B3" s="23"/>
      <c r="C3" s="23"/>
      <c r="D3" s="23"/>
      <c r="E3" s="23"/>
      <c r="F3" s="23" t="s">
        <v>279</v>
      </c>
    </row>
    <row r="4" spans="1:6" ht="12.75">
      <c r="A4" s="23" t="s">
        <v>15</v>
      </c>
      <c r="B4" s="23"/>
      <c r="C4" s="23"/>
      <c r="D4" s="23"/>
      <c r="E4" s="23"/>
      <c r="F4" s="23" t="s">
        <v>280</v>
      </c>
    </row>
    <row r="5" spans="1:6" ht="12.75">
      <c r="A5" s="23" t="s">
        <v>237</v>
      </c>
      <c r="B5" s="23"/>
      <c r="C5" s="23"/>
      <c r="D5" s="23"/>
      <c r="E5" s="23"/>
      <c r="F5" s="23"/>
    </row>
    <row r="6" spans="1:6" ht="12.75">
      <c r="A6" s="23"/>
      <c r="B6" s="23"/>
      <c r="C6" s="23"/>
      <c r="D6" s="23"/>
      <c r="E6" s="23"/>
      <c r="F6" s="23"/>
    </row>
    <row r="7" spans="1:6" ht="12.75">
      <c r="A7" s="146" t="s">
        <v>281</v>
      </c>
      <c r="B7" s="146"/>
      <c r="C7" s="147"/>
      <c r="D7" s="147"/>
      <c r="E7" s="147"/>
      <c r="F7" s="147"/>
    </row>
    <row r="8" spans="1:6" ht="12.75">
      <c r="A8" s="146" t="s">
        <v>304</v>
      </c>
      <c r="B8" s="146"/>
      <c r="C8" s="147"/>
      <c r="D8" s="147"/>
      <c r="E8" s="147"/>
      <c r="F8" s="147"/>
    </row>
    <row r="9" spans="1:6" ht="12.75">
      <c r="A9" s="23"/>
      <c r="B9" s="23"/>
      <c r="C9" s="24"/>
      <c r="D9" s="24"/>
      <c r="E9" s="24"/>
      <c r="F9" s="24"/>
    </row>
    <row r="10" spans="1:6" ht="12.75">
      <c r="A10" s="24"/>
      <c r="B10" s="24"/>
      <c r="C10" s="24"/>
      <c r="D10" s="24"/>
      <c r="E10" s="24"/>
      <c r="F10" s="24"/>
    </row>
    <row r="11" spans="1:7" ht="12.75">
      <c r="A11" s="137" t="s">
        <v>282</v>
      </c>
      <c r="B11" s="138"/>
      <c r="C11" s="138"/>
      <c r="D11" s="138"/>
      <c r="E11" s="138"/>
      <c r="F11" s="138"/>
      <c r="G11" s="139"/>
    </row>
    <row r="12" spans="1:6" ht="12.75">
      <c r="A12" s="24"/>
      <c r="B12" s="24"/>
      <c r="C12" s="24"/>
      <c r="D12" s="24"/>
      <c r="E12" s="25"/>
      <c r="F12" s="25"/>
    </row>
    <row r="13" spans="1:6" ht="12.75">
      <c r="A13" s="24"/>
      <c r="B13" s="24"/>
      <c r="C13" s="24"/>
      <c r="D13" s="24"/>
      <c r="E13" s="24"/>
      <c r="F13" s="24"/>
    </row>
    <row r="14" spans="1:7" ht="15" customHeight="1">
      <c r="A14" s="148" t="s">
        <v>219</v>
      </c>
      <c r="B14" s="149"/>
      <c r="C14" s="150"/>
      <c r="D14" s="151" t="s">
        <v>200</v>
      </c>
      <c r="E14" s="149"/>
      <c r="F14" s="149"/>
      <c r="G14" s="152"/>
    </row>
    <row r="15" spans="1:7" ht="15" customHeight="1">
      <c r="A15" s="3">
        <v>1</v>
      </c>
      <c r="B15" s="3">
        <v>2</v>
      </c>
      <c r="C15" s="3">
        <v>3</v>
      </c>
      <c r="D15" s="22">
        <v>4</v>
      </c>
      <c r="E15" s="26">
        <v>5</v>
      </c>
      <c r="F15" s="26">
        <v>6</v>
      </c>
      <c r="G15" s="26">
        <v>7</v>
      </c>
    </row>
    <row r="16" spans="1:7" ht="36" customHeight="1">
      <c r="A16" s="1" t="s">
        <v>0</v>
      </c>
      <c r="B16" s="1" t="s">
        <v>50</v>
      </c>
      <c r="C16" s="1" t="s">
        <v>51</v>
      </c>
      <c r="D16" s="65" t="s">
        <v>314</v>
      </c>
      <c r="E16" s="14" t="s">
        <v>315</v>
      </c>
      <c r="F16" s="64" t="s">
        <v>272</v>
      </c>
      <c r="G16" s="64" t="s">
        <v>273</v>
      </c>
    </row>
    <row r="17" spans="1:7" ht="15" customHeight="1">
      <c r="A17" s="51" t="s">
        <v>117</v>
      </c>
      <c r="B17" s="55">
        <v>32</v>
      </c>
      <c r="C17" s="56" t="s">
        <v>210</v>
      </c>
      <c r="D17" s="77">
        <f>D18+D27+D72+D106</f>
        <v>2057270.3454545455</v>
      </c>
      <c r="E17" s="78">
        <f>E18+E27+E72+E106</f>
        <v>2428238</v>
      </c>
      <c r="F17" s="50"/>
      <c r="G17" s="50"/>
    </row>
    <row r="18" spans="1:7" s="16" customFormat="1" ht="15" customHeight="1">
      <c r="A18" s="35" t="s">
        <v>118</v>
      </c>
      <c r="B18" s="35">
        <v>321</v>
      </c>
      <c r="C18" s="37" t="s">
        <v>211</v>
      </c>
      <c r="D18" s="79">
        <f>SUM(D19+D26)</f>
        <v>464182.54545454547</v>
      </c>
      <c r="E18" s="80">
        <f>SUM(E19+E26)</f>
        <v>468178</v>
      </c>
      <c r="F18" s="46"/>
      <c r="G18" s="46"/>
    </row>
    <row r="19" spans="1:7" ht="15" customHeight="1">
      <c r="A19" s="8" t="s">
        <v>119</v>
      </c>
      <c r="B19" s="8">
        <v>3211</v>
      </c>
      <c r="C19" s="9" t="s">
        <v>52</v>
      </c>
      <c r="D19" s="81">
        <f>SUM(D20:D25)</f>
        <v>443182.54545454547</v>
      </c>
      <c r="E19" s="82">
        <f>SUM(E20:E25)</f>
        <v>447178</v>
      </c>
      <c r="F19" s="28" t="s">
        <v>18</v>
      </c>
      <c r="G19" s="28" t="s">
        <v>18</v>
      </c>
    </row>
    <row r="20" spans="1:7" ht="15" customHeight="1">
      <c r="A20" s="61" t="s">
        <v>120</v>
      </c>
      <c r="B20" s="2"/>
      <c r="C20" s="58" t="s">
        <v>53</v>
      </c>
      <c r="D20" s="83">
        <f>E20</f>
        <v>30100</v>
      </c>
      <c r="E20" s="84">
        <v>30100</v>
      </c>
      <c r="F20" s="60" t="s">
        <v>234</v>
      </c>
      <c r="G20" s="60" t="s">
        <v>274</v>
      </c>
    </row>
    <row r="21" spans="1:7" ht="15" customHeight="1">
      <c r="A21" s="61" t="s">
        <v>121</v>
      </c>
      <c r="B21" s="2"/>
      <c r="C21" s="58" t="s">
        <v>56</v>
      </c>
      <c r="D21" s="83">
        <f>E21</f>
        <v>500</v>
      </c>
      <c r="E21" s="84">
        <v>500</v>
      </c>
      <c r="F21" s="60" t="s">
        <v>234</v>
      </c>
      <c r="G21" s="60" t="s">
        <v>274</v>
      </c>
    </row>
    <row r="22" spans="1:7" ht="15" customHeight="1">
      <c r="A22" s="61" t="s">
        <v>122</v>
      </c>
      <c r="B22" s="2"/>
      <c r="C22" s="58" t="s">
        <v>231</v>
      </c>
      <c r="D22" s="83">
        <f>E22</f>
        <v>384328</v>
      </c>
      <c r="E22" s="84">
        <v>384328</v>
      </c>
      <c r="F22" s="60" t="s">
        <v>234</v>
      </c>
      <c r="G22" s="60" t="s">
        <v>274</v>
      </c>
    </row>
    <row r="23" spans="1:7" ht="15" customHeight="1">
      <c r="A23" s="61" t="s">
        <v>123</v>
      </c>
      <c r="B23" s="2"/>
      <c r="C23" s="58" t="s">
        <v>54</v>
      </c>
      <c r="D23" s="83">
        <f>E23/1.1</f>
        <v>20454.545454545452</v>
      </c>
      <c r="E23" s="84">
        <v>22500</v>
      </c>
      <c r="F23" s="60" t="s">
        <v>234</v>
      </c>
      <c r="G23" s="60" t="s">
        <v>274</v>
      </c>
    </row>
    <row r="24" spans="1:7" ht="15" customHeight="1">
      <c r="A24" s="61" t="s">
        <v>2</v>
      </c>
      <c r="B24" s="2"/>
      <c r="C24" s="58" t="s">
        <v>55</v>
      </c>
      <c r="D24" s="83">
        <f>E24/1.25</f>
        <v>7561.6</v>
      </c>
      <c r="E24" s="84">
        <v>9452</v>
      </c>
      <c r="F24" s="60" t="s">
        <v>234</v>
      </c>
      <c r="G24" s="60" t="s">
        <v>274</v>
      </c>
    </row>
    <row r="25" spans="1:7" ht="15" customHeight="1">
      <c r="A25" s="61" t="s">
        <v>3</v>
      </c>
      <c r="B25" s="2"/>
      <c r="C25" s="58" t="s">
        <v>203</v>
      </c>
      <c r="D25" s="83">
        <f>E25/1.25</f>
        <v>238.4</v>
      </c>
      <c r="E25" s="84">
        <v>298</v>
      </c>
      <c r="F25" s="60" t="s">
        <v>234</v>
      </c>
      <c r="G25" s="60" t="s">
        <v>274</v>
      </c>
    </row>
    <row r="26" spans="1:7" ht="15" customHeight="1">
      <c r="A26" s="8" t="s">
        <v>4</v>
      </c>
      <c r="B26" s="8">
        <v>3213</v>
      </c>
      <c r="C26" s="9" t="s">
        <v>180</v>
      </c>
      <c r="D26" s="81">
        <f>E26</f>
        <v>21000</v>
      </c>
      <c r="E26" s="82">
        <v>21000</v>
      </c>
      <c r="F26" s="28" t="s">
        <v>275</v>
      </c>
      <c r="G26" s="28" t="s">
        <v>276</v>
      </c>
    </row>
    <row r="27" spans="1:7" s="16" customFormat="1" ht="15" customHeight="1">
      <c r="A27" s="35" t="s">
        <v>5</v>
      </c>
      <c r="B27" s="36">
        <v>322</v>
      </c>
      <c r="C27" s="37" t="s">
        <v>220</v>
      </c>
      <c r="D27" s="85">
        <f>SUM(D28+D37+D56+D60+D64+D71)</f>
        <v>342068</v>
      </c>
      <c r="E27" s="85">
        <f>SUM(E28+E37+E56+E60+E64+E71)</f>
        <v>427585</v>
      </c>
      <c r="F27" s="38"/>
      <c r="G27" s="38"/>
    </row>
    <row r="28" spans="1:7" ht="15" customHeight="1">
      <c r="A28" s="8" t="s">
        <v>6</v>
      </c>
      <c r="B28" s="13">
        <v>3221</v>
      </c>
      <c r="C28" s="9" t="s">
        <v>17</v>
      </c>
      <c r="D28" s="86">
        <f>SUM(D29:D36)</f>
        <v>91864</v>
      </c>
      <c r="E28" s="82">
        <f>SUM(E29:E36)</f>
        <v>114830</v>
      </c>
      <c r="F28" s="28"/>
      <c r="G28" s="28"/>
    </row>
    <row r="29" spans="1:7" ht="15" customHeight="1">
      <c r="A29" s="2" t="s">
        <v>7</v>
      </c>
      <c r="B29" s="10"/>
      <c r="C29" s="4" t="s">
        <v>57</v>
      </c>
      <c r="D29" s="87">
        <f>E29/1.25</f>
        <v>4800</v>
      </c>
      <c r="E29" s="88">
        <v>6000</v>
      </c>
      <c r="F29" s="28" t="s">
        <v>277</v>
      </c>
      <c r="G29" s="28" t="s">
        <v>276</v>
      </c>
    </row>
    <row r="30" spans="1:7" ht="15" customHeight="1">
      <c r="A30" s="2" t="s">
        <v>16</v>
      </c>
      <c r="B30" s="10"/>
      <c r="C30" s="4" t="s">
        <v>115</v>
      </c>
      <c r="D30" s="87">
        <f aca="true" t="shared" si="0" ref="D30:D36">E30/1.25</f>
        <v>1928.8</v>
      </c>
      <c r="E30" s="88">
        <v>2411</v>
      </c>
      <c r="F30" s="28" t="s">
        <v>277</v>
      </c>
      <c r="G30" s="28" t="s">
        <v>276</v>
      </c>
    </row>
    <row r="31" spans="1:7" ht="15" customHeight="1">
      <c r="A31" s="2" t="s">
        <v>8</v>
      </c>
      <c r="B31" s="10"/>
      <c r="C31" s="4" t="s">
        <v>58</v>
      </c>
      <c r="D31" s="87">
        <f t="shared" si="0"/>
        <v>2800</v>
      </c>
      <c r="E31" s="88">
        <v>3500</v>
      </c>
      <c r="F31" s="28" t="s">
        <v>277</v>
      </c>
      <c r="G31" s="28" t="s">
        <v>276</v>
      </c>
    </row>
    <row r="32" spans="1:7" ht="15" customHeight="1">
      <c r="A32" s="2" t="s">
        <v>9</v>
      </c>
      <c r="B32" s="10"/>
      <c r="C32" s="4" t="s">
        <v>59</v>
      </c>
      <c r="D32" s="87">
        <f t="shared" si="0"/>
        <v>23967.2</v>
      </c>
      <c r="E32" s="88">
        <v>29959</v>
      </c>
      <c r="F32" s="28" t="s">
        <v>277</v>
      </c>
      <c r="G32" s="28" t="s">
        <v>276</v>
      </c>
    </row>
    <row r="33" spans="1:7" ht="15" customHeight="1">
      <c r="A33" s="2" t="s">
        <v>10</v>
      </c>
      <c r="B33" s="10"/>
      <c r="C33" s="4" t="s">
        <v>60</v>
      </c>
      <c r="D33" s="87">
        <f t="shared" si="0"/>
        <v>14400</v>
      </c>
      <c r="E33" s="88">
        <v>18000</v>
      </c>
      <c r="F33" s="28" t="s">
        <v>277</v>
      </c>
      <c r="G33" s="28" t="s">
        <v>276</v>
      </c>
    </row>
    <row r="34" spans="1:7" ht="15" customHeight="1">
      <c r="A34" s="2" t="s">
        <v>11</v>
      </c>
      <c r="B34" s="10"/>
      <c r="C34" s="4" t="s">
        <v>61</v>
      </c>
      <c r="D34" s="87">
        <f t="shared" si="0"/>
        <v>8800</v>
      </c>
      <c r="E34" s="88">
        <v>11000</v>
      </c>
      <c r="F34" s="28" t="s">
        <v>277</v>
      </c>
      <c r="G34" s="28" t="s">
        <v>276</v>
      </c>
    </row>
    <row r="35" spans="1:7" ht="15" customHeight="1">
      <c r="A35" s="2" t="s">
        <v>263</v>
      </c>
      <c r="B35" s="10"/>
      <c r="C35" s="4" t="s">
        <v>66</v>
      </c>
      <c r="D35" s="87">
        <f t="shared" si="0"/>
        <v>19168</v>
      </c>
      <c r="E35" s="88">
        <v>23960</v>
      </c>
      <c r="F35" s="28" t="s">
        <v>277</v>
      </c>
      <c r="G35" s="28" t="s">
        <v>276</v>
      </c>
    </row>
    <row r="36" spans="1:7" ht="15" customHeight="1">
      <c r="A36" s="2" t="s">
        <v>12</v>
      </c>
      <c r="B36" s="10"/>
      <c r="C36" s="4" t="s">
        <v>63</v>
      </c>
      <c r="D36" s="87">
        <f t="shared" si="0"/>
        <v>16000</v>
      </c>
      <c r="E36" s="88">
        <v>20000</v>
      </c>
      <c r="F36" s="28" t="s">
        <v>277</v>
      </c>
      <c r="G36" s="28" t="s">
        <v>276</v>
      </c>
    </row>
    <row r="37" spans="1:7" s="16" customFormat="1" ht="15" customHeight="1">
      <c r="A37" s="104" t="s">
        <v>13</v>
      </c>
      <c r="B37" s="13">
        <v>3222</v>
      </c>
      <c r="C37" s="9" t="s">
        <v>183</v>
      </c>
      <c r="D37" s="86">
        <f>SUM(D38:D55)</f>
        <v>105585.6</v>
      </c>
      <c r="E37" s="82">
        <f>SUM(E38:E55)</f>
        <v>131982</v>
      </c>
      <c r="F37" s="29"/>
      <c r="G37" s="29"/>
    </row>
    <row r="38" spans="1:7" s="16" customFormat="1" ht="15" customHeight="1">
      <c r="A38" s="104" t="s">
        <v>19</v>
      </c>
      <c r="B38" s="13"/>
      <c r="C38" s="9" t="s">
        <v>238</v>
      </c>
      <c r="D38" s="87">
        <f>E38/1.25</f>
        <v>4400</v>
      </c>
      <c r="E38" s="88">
        <v>5500</v>
      </c>
      <c r="F38" s="28" t="s">
        <v>277</v>
      </c>
      <c r="G38" s="28" t="s">
        <v>283</v>
      </c>
    </row>
    <row r="39" spans="1:7" s="16" customFormat="1" ht="15" customHeight="1">
      <c r="A39" s="104" t="s">
        <v>20</v>
      </c>
      <c r="B39" s="13"/>
      <c r="C39" s="9" t="s">
        <v>239</v>
      </c>
      <c r="D39" s="87">
        <f aca="true" t="shared" si="1" ref="D39:D55">E39/1.25</f>
        <v>29200</v>
      </c>
      <c r="E39" s="88">
        <v>36500</v>
      </c>
      <c r="F39" s="28" t="s">
        <v>277</v>
      </c>
      <c r="G39" s="28" t="s">
        <v>283</v>
      </c>
    </row>
    <row r="40" spans="1:7" s="16" customFormat="1" ht="15" customHeight="1">
      <c r="A40" s="104" t="s">
        <v>21</v>
      </c>
      <c r="B40" s="13"/>
      <c r="C40" s="9" t="s">
        <v>240</v>
      </c>
      <c r="D40" s="87">
        <f t="shared" si="1"/>
        <v>4000</v>
      </c>
      <c r="E40" s="88">
        <v>5000</v>
      </c>
      <c r="F40" s="28" t="s">
        <v>277</v>
      </c>
      <c r="G40" s="28" t="s">
        <v>283</v>
      </c>
    </row>
    <row r="41" spans="1:7" s="16" customFormat="1" ht="15" customHeight="1">
      <c r="A41" s="104" t="s">
        <v>22</v>
      </c>
      <c r="B41" s="13"/>
      <c r="C41" s="9" t="s">
        <v>241</v>
      </c>
      <c r="D41" s="87">
        <f t="shared" si="1"/>
        <v>3200</v>
      </c>
      <c r="E41" s="88">
        <v>4000</v>
      </c>
      <c r="F41" s="28" t="s">
        <v>277</v>
      </c>
      <c r="G41" s="28" t="s">
        <v>283</v>
      </c>
    </row>
    <row r="42" spans="1:7" s="16" customFormat="1" ht="15" customHeight="1">
      <c r="A42" s="104" t="s">
        <v>23</v>
      </c>
      <c r="B42" s="13"/>
      <c r="C42" s="9" t="s">
        <v>242</v>
      </c>
      <c r="D42" s="87">
        <f t="shared" si="1"/>
        <v>8000</v>
      </c>
      <c r="E42" s="88">
        <v>10000</v>
      </c>
      <c r="F42" s="28" t="s">
        <v>277</v>
      </c>
      <c r="G42" s="28" t="s">
        <v>283</v>
      </c>
    </row>
    <row r="43" spans="1:7" s="16" customFormat="1" ht="15" customHeight="1">
      <c r="A43" s="104" t="s">
        <v>24</v>
      </c>
      <c r="B43" s="13"/>
      <c r="C43" s="9" t="s">
        <v>243</v>
      </c>
      <c r="D43" s="87">
        <f t="shared" si="1"/>
        <v>20392.8</v>
      </c>
      <c r="E43" s="88">
        <v>25491</v>
      </c>
      <c r="F43" s="28" t="s">
        <v>277</v>
      </c>
      <c r="G43" s="28" t="s">
        <v>283</v>
      </c>
    </row>
    <row r="44" spans="1:7" s="16" customFormat="1" ht="15" customHeight="1">
      <c r="A44" s="104" t="s">
        <v>25</v>
      </c>
      <c r="B44" s="13"/>
      <c r="C44" s="9" t="s">
        <v>244</v>
      </c>
      <c r="D44" s="87">
        <f t="shared" si="1"/>
        <v>2800</v>
      </c>
      <c r="E44" s="88">
        <v>3500</v>
      </c>
      <c r="F44" s="28" t="s">
        <v>277</v>
      </c>
      <c r="G44" s="28" t="s">
        <v>283</v>
      </c>
    </row>
    <row r="45" spans="1:7" s="16" customFormat="1" ht="15" customHeight="1">
      <c r="A45" s="104" t="s">
        <v>26</v>
      </c>
      <c r="B45" s="13"/>
      <c r="C45" s="9" t="s">
        <v>245</v>
      </c>
      <c r="D45" s="87">
        <f t="shared" si="1"/>
        <v>1840</v>
      </c>
      <c r="E45" s="88">
        <v>2300</v>
      </c>
      <c r="F45" s="28" t="s">
        <v>277</v>
      </c>
      <c r="G45" s="28" t="s">
        <v>283</v>
      </c>
    </row>
    <row r="46" spans="1:7" s="16" customFormat="1" ht="15" customHeight="1">
      <c r="A46" s="104" t="s">
        <v>27</v>
      </c>
      <c r="B46" s="13"/>
      <c r="C46" s="9" t="s">
        <v>246</v>
      </c>
      <c r="D46" s="87">
        <f t="shared" si="1"/>
        <v>5040</v>
      </c>
      <c r="E46" s="88">
        <v>6300</v>
      </c>
      <c r="F46" s="28" t="s">
        <v>277</v>
      </c>
      <c r="G46" s="28" t="s">
        <v>283</v>
      </c>
    </row>
    <row r="47" spans="1:7" s="16" customFormat="1" ht="15" customHeight="1">
      <c r="A47" s="104" t="s">
        <v>14</v>
      </c>
      <c r="B47" s="13"/>
      <c r="C47" s="9" t="s">
        <v>247</v>
      </c>
      <c r="D47" s="87">
        <f t="shared" si="1"/>
        <v>7200</v>
      </c>
      <c r="E47" s="88">
        <v>9000</v>
      </c>
      <c r="F47" s="28" t="s">
        <v>277</v>
      </c>
      <c r="G47" s="28" t="s">
        <v>283</v>
      </c>
    </row>
    <row r="48" spans="1:7" s="16" customFormat="1" ht="15" customHeight="1">
      <c r="A48" s="104" t="s">
        <v>28</v>
      </c>
      <c r="B48" s="13"/>
      <c r="C48" s="9" t="s">
        <v>248</v>
      </c>
      <c r="D48" s="87">
        <f t="shared" si="1"/>
        <v>7600</v>
      </c>
      <c r="E48" s="88">
        <v>9500</v>
      </c>
      <c r="F48" s="28" t="s">
        <v>277</v>
      </c>
      <c r="G48" s="28" t="s">
        <v>283</v>
      </c>
    </row>
    <row r="49" spans="1:7" s="16" customFormat="1" ht="15" customHeight="1">
      <c r="A49" s="104" t="s">
        <v>29</v>
      </c>
      <c r="B49" s="13"/>
      <c r="C49" s="9" t="s">
        <v>249</v>
      </c>
      <c r="D49" s="87">
        <f t="shared" si="1"/>
        <v>1040</v>
      </c>
      <c r="E49" s="88">
        <v>1300</v>
      </c>
      <c r="F49" s="28" t="s">
        <v>277</v>
      </c>
      <c r="G49" s="28" t="s">
        <v>283</v>
      </c>
    </row>
    <row r="50" spans="1:7" s="16" customFormat="1" ht="15" customHeight="1">
      <c r="A50" s="104" t="s">
        <v>30</v>
      </c>
      <c r="B50" s="13"/>
      <c r="C50" s="9" t="s">
        <v>250</v>
      </c>
      <c r="D50" s="87">
        <f t="shared" si="1"/>
        <v>480</v>
      </c>
      <c r="E50" s="88">
        <v>600</v>
      </c>
      <c r="F50" s="28" t="s">
        <v>277</v>
      </c>
      <c r="G50" s="28" t="s">
        <v>283</v>
      </c>
    </row>
    <row r="51" spans="1:7" s="16" customFormat="1" ht="15" customHeight="1">
      <c r="A51" s="104" t="s">
        <v>31</v>
      </c>
      <c r="B51" s="13"/>
      <c r="C51" s="9" t="s">
        <v>251</v>
      </c>
      <c r="D51" s="87">
        <f t="shared" si="1"/>
        <v>3600</v>
      </c>
      <c r="E51" s="88">
        <v>4500</v>
      </c>
      <c r="F51" s="28" t="s">
        <v>277</v>
      </c>
      <c r="G51" s="28" t="s">
        <v>283</v>
      </c>
    </row>
    <row r="52" spans="1:7" s="16" customFormat="1" ht="15" customHeight="1">
      <c r="A52" s="104" t="s">
        <v>32</v>
      </c>
      <c r="B52" s="13"/>
      <c r="C52" s="9" t="s">
        <v>252</v>
      </c>
      <c r="D52" s="87">
        <f t="shared" si="1"/>
        <v>1200</v>
      </c>
      <c r="E52" s="88">
        <v>1500</v>
      </c>
      <c r="F52" s="28" t="s">
        <v>277</v>
      </c>
      <c r="G52" s="28" t="s">
        <v>283</v>
      </c>
    </row>
    <row r="53" spans="1:7" s="16" customFormat="1" ht="15" customHeight="1">
      <c r="A53" s="104" t="s">
        <v>33</v>
      </c>
      <c r="B53" s="13"/>
      <c r="C53" s="9" t="s">
        <v>253</v>
      </c>
      <c r="D53" s="87">
        <f t="shared" si="1"/>
        <v>2400</v>
      </c>
      <c r="E53" s="88">
        <v>3000</v>
      </c>
      <c r="F53" s="28" t="s">
        <v>277</v>
      </c>
      <c r="G53" s="28" t="s">
        <v>283</v>
      </c>
    </row>
    <row r="54" spans="1:7" s="16" customFormat="1" ht="15" customHeight="1">
      <c r="A54" s="104" t="s">
        <v>34</v>
      </c>
      <c r="B54" s="13"/>
      <c r="C54" s="9" t="s">
        <v>254</v>
      </c>
      <c r="D54" s="87">
        <f t="shared" si="1"/>
        <v>491.2</v>
      </c>
      <c r="E54" s="88">
        <v>614</v>
      </c>
      <c r="F54" s="28" t="s">
        <v>277</v>
      </c>
      <c r="G54" s="28" t="s">
        <v>283</v>
      </c>
    </row>
    <row r="55" spans="1:7" s="15" customFormat="1" ht="15" customHeight="1">
      <c r="A55" s="2" t="s">
        <v>35</v>
      </c>
      <c r="B55" s="10"/>
      <c r="C55" s="4" t="s">
        <v>116</v>
      </c>
      <c r="D55" s="87">
        <f t="shared" si="1"/>
        <v>2701.6</v>
      </c>
      <c r="E55" s="88">
        <v>3377</v>
      </c>
      <c r="F55" s="28" t="s">
        <v>277</v>
      </c>
      <c r="G55" s="28" t="s">
        <v>276</v>
      </c>
    </row>
    <row r="56" spans="1:7" s="16" customFormat="1" ht="15" customHeight="1">
      <c r="A56" s="104" t="s">
        <v>36</v>
      </c>
      <c r="B56" s="13">
        <v>3223</v>
      </c>
      <c r="C56" s="9" t="s">
        <v>184</v>
      </c>
      <c r="D56" s="86">
        <f>SUM(D57:D59)</f>
        <v>63844.8</v>
      </c>
      <c r="E56" s="82">
        <f>SUM(E57:E59)</f>
        <v>79806</v>
      </c>
      <c r="F56" s="29"/>
      <c r="G56" s="29"/>
    </row>
    <row r="57" spans="1:7" s="15" customFormat="1" ht="45" customHeight="1">
      <c r="A57" s="2" t="s">
        <v>37</v>
      </c>
      <c r="B57" s="10"/>
      <c r="C57" s="4" t="s">
        <v>64</v>
      </c>
      <c r="D57" s="87">
        <f>E57/1.25</f>
        <v>22456.8</v>
      </c>
      <c r="E57" s="88">
        <v>28071</v>
      </c>
      <c r="F57" s="115" t="s">
        <v>284</v>
      </c>
      <c r="G57" s="115" t="s">
        <v>285</v>
      </c>
    </row>
    <row r="58" spans="1:7" s="15" customFormat="1" ht="15" customHeight="1">
      <c r="A58" s="2" t="s">
        <v>38</v>
      </c>
      <c r="B58" s="10"/>
      <c r="C58" s="4" t="s">
        <v>65</v>
      </c>
      <c r="D58" s="87">
        <f>E58/1.25</f>
        <v>3600</v>
      </c>
      <c r="E58" s="88">
        <v>4500</v>
      </c>
      <c r="F58" s="28" t="s">
        <v>275</v>
      </c>
      <c r="G58" s="28" t="s">
        <v>286</v>
      </c>
    </row>
    <row r="59" spans="1:7" s="15" customFormat="1" ht="15" customHeight="1">
      <c r="A59" s="2" t="s">
        <v>39</v>
      </c>
      <c r="B59" s="10"/>
      <c r="C59" s="4" t="s">
        <v>67</v>
      </c>
      <c r="D59" s="87">
        <f>E59/1.25</f>
        <v>37788</v>
      </c>
      <c r="E59" s="88">
        <v>47235</v>
      </c>
      <c r="F59" s="28" t="s">
        <v>275</v>
      </c>
      <c r="G59" s="28" t="s">
        <v>286</v>
      </c>
    </row>
    <row r="60" spans="1:7" s="16" customFormat="1" ht="15" customHeight="1">
      <c r="A60" s="104" t="s">
        <v>40</v>
      </c>
      <c r="B60" s="13">
        <v>3224</v>
      </c>
      <c r="C60" s="9" t="s">
        <v>221</v>
      </c>
      <c r="D60" s="86">
        <f>SUM(D61:D63)</f>
        <v>25095.2</v>
      </c>
      <c r="E60" s="82">
        <f>SUM(E61:E63)</f>
        <v>31369</v>
      </c>
      <c r="F60" s="29"/>
      <c r="G60" s="29"/>
    </row>
    <row r="61" spans="1:7" ht="15" customHeight="1">
      <c r="A61" s="2" t="s">
        <v>41</v>
      </c>
      <c r="B61" s="2"/>
      <c r="C61" s="30" t="s">
        <v>68</v>
      </c>
      <c r="D61" s="87">
        <f>E61/1.25</f>
        <v>17607.2</v>
      </c>
      <c r="E61" s="88">
        <v>22009</v>
      </c>
      <c r="F61" s="28" t="s">
        <v>277</v>
      </c>
      <c r="G61" s="28" t="s">
        <v>276</v>
      </c>
    </row>
    <row r="62" spans="1:7" ht="15" customHeight="1">
      <c r="A62" s="2" t="s">
        <v>42</v>
      </c>
      <c r="B62" s="2"/>
      <c r="C62" s="30" t="s">
        <v>69</v>
      </c>
      <c r="D62" s="87">
        <f>E62/1.25</f>
        <v>6400</v>
      </c>
      <c r="E62" s="88">
        <v>8000</v>
      </c>
      <c r="F62" s="28" t="s">
        <v>277</v>
      </c>
      <c r="G62" s="28" t="s">
        <v>276</v>
      </c>
    </row>
    <row r="63" spans="1:7" ht="15" customHeight="1">
      <c r="A63" s="2" t="s">
        <v>43</v>
      </c>
      <c r="B63" s="2"/>
      <c r="C63" s="30" t="s">
        <v>70</v>
      </c>
      <c r="D63" s="87">
        <f>E63/1.25</f>
        <v>1088</v>
      </c>
      <c r="E63" s="88">
        <v>1360</v>
      </c>
      <c r="F63" s="28" t="s">
        <v>277</v>
      </c>
      <c r="G63" s="28" t="s">
        <v>276</v>
      </c>
    </row>
    <row r="64" spans="1:7" s="16" customFormat="1" ht="15" customHeight="1">
      <c r="A64" s="104" t="s">
        <v>44</v>
      </c>
      <c r="B64" s="8">
        <v>3225</v>
      </c>
      <c r="C64" s="31" t="s">
        <v>71</v>
      </c>
      <c r="D64" s="86">
        <f>SUM(D65:D70)</f>
        <v>45484.8</v>
      </c>
      <c r="E64" s="82">
        <f>SUM(E65:E70)</f>
        <v>56856</v>
      </c>
      <c r="F64" s="29"/>
      <c r="G64" s="29"/>
    </row>
    <row r="65" spans="1:7" s="15" customFormat="1" ht="15" customHeight="1">
      <c r="A65" s="2" t="s">
        <v>47</v>
      </c>
      <c r="B65" s="2"/>
      <c r="C65" s="30" t="s">
        <v>112</v>
      </c>
      <c r="D65" s="87">
        <f aca="true" t="shared" si="2" ref="D65:D71">E65/1.25</f>
        <v>7200</v>
      </c>
      <c r="E65" s="88">
        <v>9000</v>
      </c>
      <c r="F65" s="28" t="s">
        <v>277</v>
      </c>
      <c r="G65" s="28" t="s">
        <v>276</v>
      </c>
    </row>
    <row r="66" spans="1:7" s="15" customFormat="1" ht="15" customHeight="1">
      <c r="A66" s="2" t="s">
        <v>45</v>
      </c>
      <c r="B66" s="2"/>
      <c r="C66" s="30" t="s">
        <v>111</v>
      </c>
      <c r="D66" s="87">
        <f t="shared" si="2"/>
        <v>0</v>
      </c>
      <c r="E66" s="88">
        <v>0</v>
      </c>
      <c r="F66" s="28" t="s">
        <v>277</v>
      </c>
      <c r="G66" s="28" t="s">
        <v>276</v>
      </c>
    </row>
    <row r="67" spans="1:7" s="15" customFormat="1" ht="15" customHeight="1">
      <c r="A67" s="2" t="s">
        <v>48</v>
      </c>
      <c r="B67" s="2"/>
      <c r="C67" s="30" t="s">
        <v>110</v>
      </c>
      <c r="D67" s="87">
        <f t="shared" si="2"/>
        <v>24504</v>
      </c>
      <c r="E67" s="88">
        <v>30630</v>
      </c>
      <c r="F67" s="28" t="s">
        <v>277</v>
      </c>
      <c r="G67" s="28" t="s">
        <v>276</v>
      </c>
    </row>
    <row r="68" spans="1:7" s="15" customFormat="1" ht="15" customHeight="1">
      <c r="A68" s="2" t="s">
        <v>49</v>
      </c>
      <c r="B68" s="2"/>
      <c r="C68" s="30" t="s">
        <v>109</v>
      </c>
      <c r="D68" s="87">
        <f t="shared" si="2"/>
        <v>4580.8</v>
      </c>
      <c r="E68" s="88">
        <v>5726</v>
      </c>
      <c r="F68" s="28" t="s">
        <v>277</v>
      </c>
      <c r="G68" s="28" t="s">
        <v>276</v>
      </c>
    </row>
    <row r="69" spans="1:7" s="15" customFormat="1" ht="15" customHeight="1">
      <c r="A69" s="2" t="s">
        <v>124</v>
      </c>
      <c r="B69" s="2"/>
      <c r="C69" s="30" t="s">
        <v>113</v>
      </c>
      <c r="D69" s="87">
        <f t="shared" si="2"/>
        <v>0</v>
      </c>
      <c r="E69" s="88">
        <v>0</v>
      </c>
      <c r="F69" s="28" t="s">
        <v>277</v>
      </c>
      <c r="G69" s="28" t="s">
        <v>276</v>
      </c>
    </row>
    <row r="70" spans="1:7" s="15" customFormat="1" ht="15" customHeight="1">
      <c r="A70" s="2" t="s">
        <v>125</v>
      </c>
      <c r="B70" s="10"/>
      <c r="C70" s="30" t="s">
        <v>114</v>
      </c>
      <c r="D70" s="87">
        <f t="shared" si="2"/>
        <v>9200</v>
      </c>
      <c r="E70" s="88">
        <v>11500</v>
      </c>
      <c r="F70" s="28" t="s">
        <v>277</v>
      </c>
      <c r="G70" s="28" t="s">
        <v>276</v>
      </c>
    </row>
    <row r="71" spans="1:7" s="15" customFormat="1" ht="15" customHeight="1">
      <c r="A71" s="2" t="s">
        <v>126</v>
      </c>
      <c r="B71" s="67">
        <v>3227</v>
      </c>
      <c r="C71" s="9" t="s">
        <v>62</v>
      </c>
      <c r="D71" s="81">
        <f t="shared" si="2"/>
        <v>10193.6</v>
      </c>
      <c r="E71" s="82">
        <v>12742</v>
      </c>
      <c r="F71" s="29" t="s">
        <v>277</v>
      </c>
      <c r="G71" s="29" t="s">
        <v>287</v>
      </c>
    </row>
    <row r="72" spans="1:7" s="16" customFormat="1" ht="15" customHeight="1">
      <c r="A72" s="75" t="s">
        <v>127</v>
      </c>
      <c r="B72" s="35">
        <v>323</v>
      </c>
      <c r="C72" s="47" t="s">
        <v>185</v>
      </c>
      <c r="D72" s="89">
        <f>SUM(D73+D78+D82+D85+D90+D94+D98+D99)</f>
        <v>1147336.8</v>
      </c>
      <c r="E72" s="85">
        <f>SUM(E73+E78+E82+E85+E90+E94+E98+E99)</f>
        <v>1414516</v>
      </c>
      <c r="F72" s="38"/>
      <c r="G72" s="38"/>
    </row>
    <row r="73" spans="1:7" s="16" customFormat="1" ht="15" customHeight="1">
      <c r="A73" s="104" t="s">
        <v>128</v>
      </c>
      <c r="B73" s="17">
        <v>3231</v>
      </c>
      <c r="C73" s="18" t="s">
        <v>73</v>
      </c>
      <c r="D73" s="90">
        <f>SUM(D74:D77)</f>
        <v>986416</v>
      </c>
      <c r="E73" s="82">
        <f>SUM(E74:E77)</f>
        <v>1233020</v>
      </c>
      <c r="F73" s="29"/>
      <c r="G73" s="29"/>
    </row>
    <row r="74" spans="1:7" s="16" customFormat="1" ht="43.5" customHeight="1">
      <c r="A74" s="110" t="s">
        <v>129</v>
      </c>
      <c r="B74" s="111"/>
      <c r="C74" s="112" t="s">
        <v>227</v>
      </c>
      <c r="D74" s="113">
        <f>E74/1.25</f>
        <v>960000</v>
      </c>
      <c r="E74" s="114">
        <v>1200000</v>
      </c>
      <c r="F74" s="115" t="s">
        <v>305</v>
      </c>
      <c r="G74" s="115" t="s">
        <v>288</v>
      </c>
    </row>
    <row r="75" spans="1:7" s="15" customFormat="1" ht="15" customHeight="1">
      <c r="A75" s="2" t="s">
        <v>130</v>
      </c>
      <c r="B75" s="11"/>
      <c r="C75" s="6" t="s">
        <v>74</v>
      </c>
      <c r="D75" s="91">
        <f>E75/1.25</f>
        <v>14294</v>
      </c>
      <c r="E75" s="88">
        <v>17867.5</v>
      </c>
      <c r="F75" s="28" t="s">
        <v>275</v>
      </c>
      <c r="G75" s="28" t="s">
        <v>286</v>
      </c>
    </row>
    <row r="76" spans="1:7" ht="15" customHeight="1">
      <c r="A76" s="2" t="s">
        <v>131</v>
      </c>
      <c r="B76" s="11"/>
      <c r="C76" s="6" t="s">
        <v>72</v>
      </c>
      <c r="D76" s="91">
        <f>E76/1.25</f>
        <v>2563.6</v>
      </c>
      <c r="E76" s="88">
        <v>3204.5</v>
      </c>
      <c r="F76" s="28" t="s">
        <v>275</v>
      </c>
      <c r="G76" s="28" t="s">
        <v>286</v>
      </c>
    </row>
    <row r="77" spans="1:7" ht="15" customHeight="1">
      <c r="A77" s="2" t="s">
        <v>132</v>
      </c>
      <c r="B77" s="11"/>
      <c r="C77" s="6" t="s">
        <v>75</v>
      </c>
      <c r="D77" s="91">
        <f>E77/1.25</f>
        <v>9558.4</v>
      </c>
      <c r="E77" s="88">
        <v>11948</v>
      </c>
      <c r="F77" s="28" t="s">
        <v>275</v>
      </c>
      <c r="G77" s="28" t="s">
        <v>276</v>
      </c>
    </row>
    <row r="78" spans="1:7" s="16" customFormat="1" ht="15" customHeight="1">
      <c r="A78" s="104" t="s">
        <v>133</v>
      </c>
      <c r="B78" s="13">
        <v>3232</v>
      </c>
      <c r="C78" s="9" t="s">
        <v>76</v>
      </c>
      <c r="D78" s="86">
        <f>SUM(D79:D81)</f>
        <v>27840.8</v>
      </c>
      <c r="E78" s="82">
        <f>SUM(E79:E81)</f>
        <v>34801</v>
      </c>
      <c r="F78" s="29"/>
      <c r="G78" s="29"/>
    </row>
    <row r="79" spans="1:7" s="15" customFormat="1" ht="15" customHeight="1">
      <c r="A79" s="2" t="s">
        <v>134</v>
      </c>
      <c r="B79" s="10"/>
      <c r="C79" s="4" t="s">
        <v>77</v>
      </c>
      <c r="D79" s="87">
        <f>E79/1.25</f>
        <v>13564</v>
      </c>
      <c r="E79" s="88">
        <v>16955</v>
      </c>
      <c r="F79" s="28" t="s">
        <v>275</v>
      </c>
      <c r="G79" s="28" t="s">
        <v>283</v>
      </c>
    </row>
    <row r="80" spans="1:7" s="15" customFormat="1" ht="15" customHeight="1">
      <c r="A80" s="2" t="s">
        <v>135</v>
      </c>
      <c r="B80" s="10"/>
      <c r="C80" s="4" t="s">
        <v>78</v>
      </c>
      <c r="D80" s="87">
        <f>E80/1.25</f>
        <v>11076.8</v>
      </c>
      <c r="E80" s="88">
        <v>13846</v>
      </c>
      <c r="F80" s="28" t="s">
        <v>275</v>
      </c>
      <c r="G80" s="28" t="s">
        <v>276</v>
      </c>
    </row>
    <row r="81" spans="1:7" s="15" customFormat="1" ht="15" customHeight="1">
      <c r="A81" s="2">
        <v>65</v>
      </c>
      <c r="B81" s="10"/>
      <c r="C81" s="4" t="s">
        <v>79</v>
      </c>
      <c r="D81" s="87">
        <f>E81/1.25</f>
        <v>3200</v>
      </c>
      <c r="E81" s="88">
        <v>4000</v>
      </c>
      <c r="F81" s="28" t="s">
        <v>275</v>
      </c>
      <c r="G81" s="28" t="s">
        <v>276</v>
      </c>
    </row>
    <row r="82" spans="1:7" s="16" customFormat="1" ht="15" customHeight="1">
      <c r="A82" s="104" t="s">
        <v>136</v>
      </c>
      <c r="B82" s="13">
        <v>3233</v>
      </c>
      <c r="C82" s="9" t="s">
        <v>186</v>
      </c>
      <c r="D82" s="86">
        <f>SUM(D83:D84)</f>
        <v>2028</v>
      </c>
      <c r="E82" s="82">
        <f>SUM(E83:E84)</f>
        <v>2535</v>
      </c>
      <c r="F82" s="29"/>
      <c r="G82" s="29"/>
    </row>
    <row r="83" spans="1:7" s="15" customFormat="1" ht="15" customHeight="1">
      <c r="A83" s="2" t="s">
        <v>137</v>
      </c>
      <c r="B83" s="10"/>
      <c r="C83" s="4" t="s">
        <v>80</v>
      </c>
      <c r="D83" s="87">
        <f>E83/1.25</f>
        <v>528</v>
      </c>
      <c r="E83" s="88">
        <v>660</v>
      </c>
      <c r="F83" s="28" t="s">
        <v>275</v>
      </c>
      <c r="G83" s="28" t="s">
        <v>286</v>
      </c>
    </row>
    <row r="84" spans="1:7" s="15" customFormat="1" ht="15" customHeight="1">
      <c r="A84" s="2" t="s">
        <v>138</v>
      </c>
      <c r="B84" s="10"/>
      <c r="C84" s="4" t="s">
        <v>81</v>
      </c>
      <c r="D84" s="87">
        <f>E84/1.25</f>
        <v>1500</v>
      </c>
      <c r="E84" s="88">
        <v>1875</v>
      </c>
      <c r="F84" s="28" t="s">
        <v>275</v>
      </c>
      <c r="G84" s="28" t="s">
        <v>289</v>
      </c>
    </row>
    <row r="85" spans="1:7" s="16" customFormat="1" ht="15" customHeight="1">
      <c r="A85" s="104" t="s">
        <v>139</v>
      </c>
      <c r="B85" s="13">
        <v>3234</v>
      </c>
      <c r="C85" s="9" t="s">
        <v>187</v>
      </c>
      <c r="D85" s="86">
        <f>SUM(D86:D89)</f>
        <v>8864</v>
      </c>
      <c r="E85" s="82">
        <f>SUM(E86:E89)</f>
        <v>11080</v>
      </c>
      <c r="F85" s="29"/>
      <c r="G85" s="29"/>
    </row>
    <row r="86" spans="1:7" s="15" customFormat="1" ht="15" customHeight="1">
      <c r="A86" s="2" t="s">
        <v>140</v>
      </c>
      <c r="B86" s="10"/>
      <c r="C86" s="4" t="s">
        <v>82</v>
      </c>
      <c r="D86" s="87">
        <f>E86/1.25</f>
        <v>6064</v>
      </c>
      <c r="E86" s="88">
        <v>7580</v>
      </c>
      <c r="F86" s="28" t="s">
        <v>275</v>
      </c>
      <c r="G86" s="28" t="s">
        <v>286</v>
      </c>
    </row>
    <row r="87" spans="1:7" s="15" customFormat="1" ht="15" customHeight="1">
      <c r="A87" s="2" t="s">
        <v>141</v>
      </c>
      <c r="B87" s="10"/>
      <c r="C87" s="4" t="s">
        <v>83</v>
      </c>
      <c r="D87" s="87">
        <f>E87/1.25</f>
        <v>2800</v>
      </c>
      <c r="E87" s="88">
        <v>3500</v>
      </c>
      <c r="F87" s="28" t="s">
        <v>275</v>
      </c>
      <c r="G87" s="28" t="s">
        <v>286</v>
      </c>
    </row>
    <row r="88" spans="1:7" s="15" customFormat="1" ht="15" customHeight="1">
      <c r="A88" s="2" t="s">
        <v>142</v>
      </c>
      <c r="B88" s="10"/>
      <c r="C88" s="4" t="s">
        <v>84</v>
      </c>
      <c r="D88" s="87">
        <f>E88/1.25</f>
        <v>0</v>
      </c>
      <c r="E88" s="88">
        <v>0</v>
      </c>
      <c r="F88" s="28" t="s">
        <v>275</v>
      </c>
      <c r="G88" s="28" t="s">
        <v>286</v>
      </c>
    </row>
    <row r="89" spans="1:7" s="15" customFormat="1" ht="15" customHeight="1">
      <c r="A89" s="2" t="s">
        <v>143</v>
      </c>
      <c r="B89" s="10"/>
      <c r="C89" s="4" t="s">
        <v>85</v>
      </c>
      <c r="D89" s="87">
        <f>E89/1.25</f>
        <v>0</v>
      </c>
      <c r="E89" s="88">
        <v>0</v>
      </c>
      <c r="F89" s="28" t="s">
        <v>275</v>
      </c>
      <c r="G89" s="28" t="s">
        <v>276</v>
      </c>
    </row>
    <row r="90" spans="1:7" s="16" customFormat="1" ht="15" customHeight="1">
      <c r="A90" s="104" t="s">
        <v>144</v>
      </c>
      <c r="B90" s="13">
        <v>3236</v>
      </c>
      <c r="C90" s="9" t="s">
        <v>188</v>
      </c>
      <c r="D90" s="86">
        <f>SUM(D91:D93)</f>
        <v>17828.8</v>
      </c>
      <c r="E90" s="82">
        <f>SUM(E91:E93)</f>
        <v>22286</v>
      </c>
      <c r="F90" s="29"/>
      <c r="G90" s="29"/>
    </row>
    <row r="91" spans="1:7" s="15" customFormat="1" ht="15" customHeight="1">
      <c r="A91" s="2" t="s">
        <v>145</v>
      </c>
      <c r="B91" s="10"/>
      <c r="C91" s="4" t="s">
        <v>86</v>
      </c>
      <c r="D91" s="87">
        <f>E91/1.25</f>
        <v>2408</v>
      </c>
      <c r="E91" s="88">
        <v>3010</v>
      </c>
      <c r="F91" s="28" t="s">
        <v>275</v>
      </c>
      <c r="G91" s="28" t="s">
        <v>276</v>
      </c>
    </row>
    <row r="92" spans="1:7" s="15" customFormat="1" ht="15" customHeight="1">
      <c r="A92" s="2" t="s">
        <v>146</v>
      </c>
      <c r="B92" s="10"/>
      <c r="C92" s="4" t="s">
        <v>87</v>
      </c>
      <c r="D92" s="87">
        <f>E92/1.25</f>
        <v>15420.8</v>
      </c>
      <c r="E92" s="88">
        <v>19276</v>
      </c>
      <c r="F92" s="28" t="s">
        <v>275</v>
      </c>
      <c r="G92" s="28" t="s">
        <v>290</v>
      </c>
    </row>
    <row r="93" spans="1:7" s="15" customFormat="1" ht="15" customHeight="1">
      <c r="A93" s="2" t="s">
        <v>147</v>
      </c>
      <c r="B93" s="10"/>
      <c r="C93" s="4" t="s">
        <v>88</v>
      </c>
      <c r="D93" s="87">
        <f>E93/1.25</f>
        <v>0</v>
      </c>
      <c r="E93" s="88">
        <v>0</v>
      </c>
      <c r="F93" s="28" t="s">
        <v>275</v>
      </c>
      <c r="G93" s="28" t="s">
        <v>290</v>
      </c>
    </row>
    <row r="94" spans="1:7" s="16" customFormat="1" ht="15" customHeight="1">
      <c r="A94" s="104" t="s">
        <v>148</v>
      </c>
      <c r="B94" s="13">
        <v>3237</v>
      </c>
      <c r="C94" s="9" t="s">
        <v>189</v>
      </c>
      <c r="D94" s="86">
        <f>SUM(D95:D97)</f>
        <v>3647.2</v>
      </c>
      <c r="E94" s="82">
        <f>SUM(E95:E97)</f>
        <v>4559</v>
      </c>
      <c r="F94" s="29"/>
      <c r="G94" s="29"/>
    </row>
    <row r="95" spans="1:7" ht="15" customHeight="1">
      <c r="A95" s="61" t="s">
        <v>149</v>
      </c>
      <c r="B95" s="10"/>
      <c r="C95" s="58" t="s">
        <v>89</v>
      </c>
      <c r="D95" s="83">
        <f>E95</f>
        <v>0</v>
      </c>
      <c r="E95" s="84">
        <v>0</v>
      </c>
      <c r="F95" s="60" t="s">
        <v>234</v>
      </c>
      <c r="G95" s="60" t="s">
        <v>274</v>
      </c>
    </row>
    <row r="96" spans="1:7" ht="15" customHeight="1">
      <c r="A96" s="2" t="s">
        <v>150</v>
      </c>
      <c r="B96" s="10"/>
      <c r="C96" s="4" t="s">
        <v>90</v>
      </c>
      <c r="D96" s="87">
        <f>E96/1.25</f>
        <v>2000</v>
      </c>
      <c r="E96" s="88">
        <v>2500</v>
      </c>
      <c r="F96" s="28" t="s">
        <v>275</v>
      </c>
      <c r="G96" s="28" t="s">
        <v>276</v>
      </c>
    </row>
    <row r="97" spans="1:7" ht="15" customHeight="1">
      <c r="A97" s="2" t="s">
        <v>151</v>
      </c>
      <c r="B97" s="10"/>
      <c r="C97" s="4" t="s">
        <v>91</v>
      </c>
      <c r="D97" s="87">
        <f>E97/1.25</f>
        <v>1647.2</v>
      </c>
      <c r="E97" s="88">
        <v>2059</v>
      </c>
      <c r="F97" s="28" t="s">
        <v>275</v>
      </c>
      <c r="G97" s="28" t="s">
        <v>276</v>
      </c>
    </row>
    <row r="98" spans="1:7" s="16" customFormat="1" ht="15" customHeight="1">
      <c r="A98" s="104" t="s">
        <v>152</v>
      </c>
      <c r="B98" s="13">
        <v>3238</v>
      </c>
      <c r="C98" s="9" t="s">
        <v>190</v>
      </c>
      <c r="D98" s="81">
        <f>E98/1.25</f>
        <v>8549.6</v>
      </c>
      <c r="E98" s="82">
        <v>10687</v>
      </c>
      <c r="F98" s="29" t="s">
        <v>275</v>
      </c>
      <c r="G98" s="29" t="s">
        <v>283</v>
      </c>
    </row>
    <row r="99" spans="1:7" s="16" customFormat="1" ht="15" customHeight="1">
      <c r="A99" s="105" t="s">
        <v>153</v>
      </c>
      <c r="B99" s="19" t="s">
        <v>191</v>
      </c>
      <c r="C99" s="9" t="s">
        <v>192</v>
      </c>
      <c r="D99" s="86">
        <f>SUM(D100:D105)</f>
        <v>92162.4</v>
      </c>
      <c r="E99" s="82">
        <f>SUM(E100:E105)</f>
        <v>95548</v>
      </c>
      <c r="F99" s="29"/>
      <c r="G99" s="29"/>
    </row>
    <row r="100" spans="1:7" s="15" customFormat="1" ht="15" customHeight="1">
      <c r="A100" s="7" t="s">
        <v>255</v>
      </c>
      <c r="B100" s="12"/>
      <c r="C100" s="4" t="s">
        <v>92</v>
      </c>
      <c r="D100" s="87">
        <f>E100/1.25</f>
        <v>1532.8</v>
      </c>
      <c r="E100" s="88">
        <v>1916</v>
      </c>
      <c r="F100" s="28" t="s">
        <v>275</v>
      </c>
      <c r="G100" s="28" t="s">
        <v>291</v>
      </c>
    </row>
    <row r="101" spans="1:7" s="15" customFormat="1" ht="15" customHeight="1">
      <c r="A101" s="7" t="s">
        <v>154</v>
      </c>
      <c r="B101" s="12"/>
      <c r="C101" s="4" t="s">
        <v>93</v>
      </c>
      <c r="D101" s="87">
        <f>E101/1.25</f>
        <v>1600</v>
      </c>
      <c r="E101" s="88">
        <v>2000</v>
      </c>
      <c r="F101" s="28" t="s">
        <v>275</v>
      </c>
      <c r="G101" s="28" t="s">
        <v>291</v>
      </c>
    </row>
    <row r="102" spans="1:7" s="15" customFormat="1" ht="15" customHeight="1">
      <c r="A102" s="7" t="s">
        <v>155</v>
      </c>
      <c r="B102" s="12"/>
      <c r="C102" s="4" t="s">
        <v>94</v>
      </c>
      <c r="D102" s="87">
        <f>E102/1.25</f>
        <v>0</v>
      </c>
      <c r="E102" s="88">
        <v>0</v>
      </c>
      <c r="F102" s="28" t="s">
        <v>275</v>
      </c>
      <c r="G102" s="28" t="s">
        <v>286</v>
      </c>
    </row>
    <row r="103" spans="1:7" s="15" customFormat="1" ht="15" customHeight="1">
      <c r="A103" s="7" t="s">
        <v>156</v>
      </c>
      <c r="B103" s="12"/>
      <c r="C103" s="4" t="s">
        <v>95</v>
      </c>
      <c r="D103" s="87">
        <f>E103/1.25</f>
        <v>4416</v>
      </c>
      <c r="E103" s="88">
        <v>5520</v>
      </c>
      <c r="F103" s="28" t="s">
        <v>275</v>
      </c>
      <c r="G103" s="28" t="s">
        <v>291</v>
      </c>
    </row>
    <row r="104" spans="1:7" s="15" customFormat="1" ht="15" customHeight="1">
      <c r="A104" s="7" t="s">
        <v>157</v>
      </c>
      <c r="B104" s="12"/>
      <c r="C104" s="4" t="s">
        <v>96</v>
      </c>
      <c r="D104" s="87">
        <f>E104/1.25</f>
        <v>5993.6</v>
      </c>
      <c r="E104" s="88">
        <v>7492</v>
      </c>
      <c r="F104" s="28" t="s">
        <v>275</v>
      </c>
      <c r="G104" s="28" t="s">
        <v>291</v>
      </c>
    </row>
    <row r="105" spans="1:7" s="15" customFormat="1" ht="15" customHeight="1">
      <c r="A105" s="7" t="s">
        <v>158</v>
      </c>
      <c r="B105" s="12"/>
      <c r="C105" s="4" t="s">
        <v>97</v>
      </c>
      <c r="D105" s="87">
        <f>E105</f>
        <v>78620</v>
      </c>
      <c r="E105" s="88">
        <v>78620</v>
      </c>
      <c r="F105" s="28" t="s">
        <v>275</v>
      </c>
      <c r="G105" s="28" t="s">
        <v>283</v>
      </c>
    </row>
    <row r="106" spans="1:7" s="16" customFormat="1" ht="15" customHeight="1">
      <c r="A106" s="106" t="s">
        <v>159</v>
      </c>
      <c r="B106" s="48" t="s">
        <v>193</v>
      </c>
      <c r="C106" s="37" t="s">
        <v>185</v>
      </c>
      <c r="D106" s="89">
        <f>SUM(D107+D110+D114+D116+D117)</f>
        <v>103683</v>
      </c>
      <c r="E106" s="85">
        <f>SUM(E107+E110+E114+E116+E117)</f>
        <v>117959</v>
      </c>
      <c r="F106" s="38"/>
      <c r="G106" s="38"/>
    </row>
    <row r="107" spans="1:7" s="16" customFormat="1" ht="15" customHeight="1">
      <c r="A107" s="104" t="s">
        <v>160</v>
      </c>
      <c r="B107" s="13">
        <v>3291</v>
      </c>
      <c r="C107" s="9" t="s">
        <v>194</v>
      </c>
      <c r="D107" s="86">
        <f>SUM(D108:D109)</f>
        <v>23000</v>
      </c>
      <c r="E107" s="86">
        <f>SUM(E108:E109)</f>
        <v>23000</v>
      </c>
      <c r="F107" s="29"/>
      <c r="G107" s="29"/>
    </row>
    <row r="108" spans="1:7" ht="15" customHeight="1">
      <c r="A108" s="61" t="s">
        <v>161</v>
      </c>
      <c r="B108" s="10"/>
      <c r="C108" s="58" t="s">
        <v>98</v>
      </c>
      <c r="D108" s="83">
        <f>E108</f>
        <v>0</v>
      </c>
      <c r="E108" s="84">
        <v>0</v>
      </c>
      <c r="F108" s="60" t="s">
        <v>234</v>
      </c>
      <c r="G108" s="60" t="s">
        <v>274</v>
      </c>
    </row>
    <row r="109" spans="1:7" ht="15" customHeight="1">
      <c r="A109" s="61" t="s">
        <v>162</v>
      </c>
      <c r="B109" s="10"/>
      <c r="C109" s="58" t="s">
        <v>233</v>
      </c>
      <c r="D109" s="83">
        <f>E109</f>
        <v>23000</v>
      </c>
      <c r="E109" s="84">
        <v>23000</v>
      </c>
      <c r="F109" s="60" t="s">
        <v>234</v>
      </c>
      <c r="G109" s="60" t="s">
        <v>274</v>
      </c>
    </row>
    <row r="110" spans="1:7" s="16" customFormat="1" ht="15" customHeight="1">
      <c r="A110" s="104" t="s">
        <v>163</v>
      </c>
      <c r="B110" s="13">
        <v>3292</v>
      </c>
      <c r="C110" s="9" t="s">
        <v>99</v>
      </c>
      <c r="D110" s="86">
        <f>SUM(D111:D113)</f>
        <v>21664</v>
      </c>
      <c r="E110" s="86">
        <f>SUM(E111:E113)</f>
        <v>21664</v>
      </c>
      <c r="F110" s="29"/>
      <c r="G110" s="29"/>
    </row>
    <row r="111" spans="1:7" ht="15" customHeight="1">
      <c r="A111" s="2" t="s">
        <v>182</v>
      </c>
      <c r="B111" s="10"/>
      <c r="C111" s="4" t="s">
        <v>100</v>
      </c>
      <c r="D111" s="87">
        <f>E111</f>
        <v>17728</v>
      </c>
      <c r="E111" s="88">
        <v>17728</v>
      </c>
      <c r="F111" s="28" t="s">
        <v>275</v>
      </c>
      <c r="G111" s="28" t="s">
        <v>286</v>
      </c>
    </row>
    <row r="112" spans="1:7" ht="15" customHeight="1">
      <c r="A112" s="2" t="s">
        <v>204</v>
      </c>
      <c r="B112" s="10"/>
      <c r="C112" s="4" t="s">
        <v>202</v>
      </c>
      <c r="D112" s="87">
        <f>E112</f>
        <v>0</v>
      </c>
      <c r="E112" s="88">
        <v>0</v>
      </c>
      <c r="F112" s="28" t="s">
        <v>275</v>
      </c>
      <c r="G112" s="28" t="s">
        <v>286</v>
      </c>
    </row>
    <row r="113" spans="1:7" ht="15" customHeight="1">
      <c r="A113" s="2" t="s">
        <v>164</v>
      </c>
      <c r="B113" s="10">
        <v>3299</v>
      </c>
      <c r="C113" s="4" t="s">
        <v>101</v>
      </c>
      <c r="D113" s="87">
        <f>E113</f>
        <v>3936</v>
      </c>
      <c r="E113" s="88">
        <v>3936</v>
      </c>
      <c r="F113" s="28" t="s">
        <v>275</v>
      </c>
      <c r="G113" s="28" t="s">
        <v>286</v>
      </c>
    </row>
    <row r="114" spans="1:7" s="16" customFormat="1" ht="15" customHeight="1">
      <c r="A114" s="104" t="s">
        <v>165</v>
      </c>
      <c r="B114" s="13">
        <v>3293</v>
      </c>
      <c r="C114" s="9" t="s">
        <v>102</v>
      </c>
      <c r="D114" s="86">
        <f>SUM(D115:D115)</f>
        <v>940</v>
      </c>
      <c r="E114" s="82">
        <f>SUM(E115:E115)</f>
        <v>1175</v>
      </c>
      <c r="F114" s="29" t="s">
        <v>18</v>
      </c>
      <c r="G114" s="29" t="s">
        <v>18</v>
      </c>
    </row>
    <row r="115" spans="1:7" s="15" customFormat="1" ht="15" customHeight="1">
      <c r="A115" s="2" t="s">
        <v>166</v>
      </c>
      <c r="B115" s="10"/>
      <c r="C115" s="4" t="s">
        <v>181</v>
      </c>
      <c r="D115" s="87">
        <f>E115/1.25</f>
        <v>940</v>
      </c>
      <c r="E115" s="88">
        <v>1175</v>
      </c>
      <c r="F115" s="28" t="s">
        <v>275</v>
      </c>
      <c r="G115" s="28" t="s">
        <v>291</v>
      </c>
    </row>
    <row r="116" spans="1:7" s="16" customFormat="1" ht="15" customHeight="1">
      <c r="A116" s="104" t="s">
        <v>167</v>
      </c>
      <c r="B116" s="13">
        <v>3294</v>
      </c>
      <c r="C116" s="9" t="s">
        <v>103</v>
      </c>
      <c r="D116" s="81">
        <f>E116</f>
        <v>1915</v>
      </c>
      <c r="E116" s="82">
        <v>1915</v>
      </c>
      <c r="F116" s="29" t="s">
        <v>275</v>
      </c>
      <c r="G116" s="29" t="s">
        <v>283</v>
      </c>
    </row>
    <row r="117" spans="1:7" s="16" customFormat="1" ht="15" customHeight="1">
      <c r="A117" s="104" t="s">
        <v>168</v>
      </c>
      <c r="B117" s="13">
        <v>3299</v>
      </c>
      <c r="C117" s="9" t="s">
        <v>269</v>
      </c>
      <c r="D117" s="81">
        <f>E117/1.25</f>
        <v>56164</v>
      </c>
      <c r="E117" s="82">
        <v>70205</v>
      </c>
      <c r="F117" s="29" t="s">
        <v>292</v>
      </c>
      <c r="G117" s="29" t="s">
        <v>293</v>
      </c>
    </row>
    <row r="118" spans="1:7" s="16" customFormat="1" ht="15" customHeight="1">
      <c r="A118" s="107" t="s">
        <v>169</v>
      </c>
      <c r="B118" s="20">
        <v>34</v>
      </c>
      <c r="C118" s="54" t="s">
        <v>212</v>
      </c>
      <c r="D118" s="92">
        <f>SUM(D119)</f>
        <v>58819</v>
      </c>
      <c r="E118" s="93">
        <f>SUM(E119)</f>
        <v>62630</v>
      </c>
      <c r="F118" s="27"/>
      <c r="G118" s="27"/>
    </row>
    <row r="119" spans="1:7" s="16" customFormat="1" ht="15" customHeight="1">
      <c r="A119" s="75" t="s">
        <v>170</v>
      </c>
      <c r="B119" s="36">
        <v>343</v>
      </c>
      <c r="C119" s="37" t="s">
        <v>222</v>
      </c>
      <c r="D119" s="94">
        <f>D120+D121</f>
        <v>58819</v>
      </c>
      <c r="E119" s="85">
        <f>E120+E121</f>
        <v>62630</v>
      </c>
      <c r="F119" s="38"/>
      <c r="G119" s="38"/>
    </row>
    <row r="120" spans="1:7" s="16" customFormat="1" ht="15" customHeight="1">
      <c r="A120" s="104" t="s">
        <v>171</v>
      </c>
      <c r="B120" s="13">
        <v>3431</v>
      </c>
      <c r="C120" s="9" t="s">
        <v>104</v>
      </c>
      <c r="D120" s="81">
        <f>E120</f>
        <v>2055</v>
      </c>
      <c r="E120" s="82">
        <v>2055</v>
      </c>
      <c r="F120" s="29" t="s">
        <v>275</v>
      </c>
      <c r="G120" s="29" t="s">
        <v>286</v>
      </c>
    </row>
    <row r="121" spans="1:7" s="16" customFormat="1" ht="15" customHeight="1">
      <c r="A121" s="104" t="s">
        <v>172</v>
      </c>
      <c r="B121" s="13">
        <v>3434</v>
      </c>
      <c r="C121" s="9" t="s">
        <v>106</v>
      </c>
      <c r="D121" s="86">
        <f>SUM(D122:D123)</f>
        <v>56764</v>
      </c>
      <c r="E121" s="86">
        <f>SUM(E122:E123)</f>
        <v>60575</v>
      </c>
      <c r="F121" s="29"/>
      <c r="G121" s="29"/>
    </row>
    <row r="122" spans="1:7" ht="15" customHeight="1">
      <c r="A122" s="2" t="s">
        <v>173</v>
      </c>
      <c r="B122" s="10"/>
      <c r="C122" s="4" t="s">
        <v>105</v>
      </c>
      <c r="D122" s="87">
        <f>E122/1.25</f>
        <v>15244</v>
      </c>
      <c r="E122" s="88">
        <v>19055</v>
      </c>
      <c r="F122" s="28" t="s">
        <v>275</v>
      </c>
      <c r="G122" s="28" t="s">
        <v>283</v>
      </c>
    </row>
    <row r="123" spans="1:7" ht="15" customHeight="1">
      <c r="A123" s="61" t="s">
        <v>174</v>
      </c>
      <c r="B123" s="10"/>
      <c r="C123" s="58" t="s">
        <v>267</v>
      </c>
      <c r="D123" s="83">
        <f>E123</f>
        <v>41520</v>
      </c>
      <c r="E123" s="84">
        <v>41520</v>
      </c>
      <c r="F123" s="60" t="s">
        <v>294</v>
      </c>
      <c r="G123" s="60" t="s">
        <v>274</v>
      </c>
    </row>
    <row r="124" spans="1:7" s="16" customFormat="1" ht="15" customHeight="1">
      <c r="A124" s="107" t="s">
        <v>175</v>
      </c>
      <c r="B124" s="20">
        <v>36</v>
      </c>
      <c r="C124" s="5" t="s">
        <v>213</v>
      </c>
      <c r="D124" s="92">
        <f>SUM(D125)</f>
        <v>0</v>
      </c>
      <c r="E124" s="93">
        <f>SUM(E125)</f>
        <v>0</v>
      </c>
      <c r="F124" s="27"/>
      <c r="G124" s="27"/>
    </row>
    <row r="125" spans="1:7" s="16" customFormat="1" ht="15" customHeight="1">
      <c r="A125" s="75" t="s">
        <v>176</v>
      </c>
      <c r="B125" s="36">
        <v>363</v>
      </c>
      <c r="C125" s="37" t="s">
        <v>223</v>
      </c>
      <c r="D125" s="94">
        <f>D126</f>
        <v>0</v>
      </c>
      <c r="E125" s="85">
        <f>E126</f>
        <v>0</v>
      </c>
      <c r="F125" s="38"/>
      <c r="G125" s="38"/>
    </row>
    <row r="126" spans="1:7" ht="15" customHeight="1">
      <c r="A126" s="61" t="s">
        <v>177</v>
      </c>
      <c r="B126" s="10">
        <v>3631</v>
      </c>
      <c r="C126" s="59" t="s">
        <v>195</v>
      </c>
      <c r="D126" s="87">
        <f>E126</f>
        <v>0</v>
      </c>
      <c r="E126" s="88">
        <v>0</v>
      </c>
      <c r="F126" s="60" t="s">
        <v>234</v>
      </c>
      <c r="G126" s="60" t="s">
        <v>274</v>
      </c>
    </row>
    <row r="127" spans="1:7" s="16" customFormat="1" ht="15" customHeight="1">
      <c r="A127" s="107" t="s">
        <v>178</v>
      </c>
      <c r="B127" s="20">
        <v>37</v>
      </c>
      <c r="C127" s="54" t="s">
        <v>196</v>
      </c>
      <c r="D127" s="92">
        <f>SUM(D128)</f>
        <v>93000</v>
      </c>
      <c r="E127" s="93">
        <f>SUM(E128)</f>
        <v>93000</v>
      </c>
      <c r="F127" s="27"/>
      <c r="G127" s="27"/>
    </row>
    <row r="128" spans="1:7" s="16" customFormat="1" ht="15" customHeight="1">
      <c r="A128" s="75" t="s">
        <v>179</v>
      </c>
      <c r="B128" s="36">
        <v>372</v>
      </c>
      <c r="C128" s="37" t="s">
        <v>214</v>
      </c>
      <c r="D128" s="94">
        <f>D129+D130</f>
        <v>93000</v>
      </c>
      <c r="E128" s="85">
        <f>E129+E130</f>
        <v>93000</v>
      </c>
      <c r="F128" s="38"/>
      <c r="G128" s="38"/>
    </row>
    <row r="129" spans="1:7" s="16" customFormat="1" ht="15" customHeight="1">
      <c r="A129" s="62" t="s">
        <v>209</v>
      </c>
      <c r="B129" s="13">
        <v>3721</v>
      </c>
      <c r="C129" s="59" t="s">
        <v>197</v>
      </c>
      <c r="D129" s="95">
        <f>E129</f>
        <v>0</v>
      </c>
      <c r="E129" s="96">
        <v>0</v>
      </c>
      <c r="F129" s="60" t="s">
        <v>234</v>
      </c>
      <c r="G129" s="60" t="s">
        <v>274</v>
      </c>
    </row>
    <row r="130" spans="1:7" s="16" customFormat="1" ht="15" customHeight="1">
      <c r="A130" s="104" t="s">
        <v>215</v>
      </c>
      <c r="B130" s="13">
        <v>3722</v>
      </c>
      <c r="C130" s="9" t="s">
        <v>107</v>
      </c>
      <c r="D130" s="86">
        <f>SUM(D131:D131)</f>
        <v>93000</v>
      </c>
      <c r="E130" s="82">
        <f>SUM(E131:E131)</f>
        <v>93000</v>
      </c>
      <c r="F130" s="29"/>
      <c r="G130" s="29"/>
    </row>
    <row r="131" spans="1:7" s="15" customFormat="1" ht="15" customHeight="1">
      <c r="A131" s="2" t="s">
        <v>216</v>
      </c>
      <c r="B131" s="10"/>
      <c r="C131" s="4" t="s">
        <v>260</v>
      </c>
      <c r="D131" s="87">
        <f>E131</f>
        <v>93000</v>
      </c>
      <c r="E131" s="88">
        <v>93000</v>
      </c>
      <c r="F131" s="28" t="s">
        <v>261</v>
      </c>
      <c r="G131" s="28" t="s">
        <v>295</v>
      </c>
    </row>
    <row r="132" spans="1:7" ht="15" customHeight="1">
      <c r="A132" s="51" t="s">
        <v>217</v>
      </c>
      <c r="B132" s="52">
        <v>42</v>
      </c>
      <c r="C132" s="53" t="s">
        <v>201</v>
      </c>
      <c r="D132" s="77">
        <f>SUM(D133+D135+D137)</f>
        <v>23130.90909090909</v>
      </c>
      <c r="E132" s="78">
        <f>SUM(E133+E135+E137)</f>
        <v>27550</v>
      </c>
      <c r="F132" s="50"/>
      <c r="G132" s="50"/>
    </row>
    <row r="133" spans="1:7" ht="15" customHeight="1">
      <c r="A133" s="32" t="s">
        <v>218</v>
      </c>
      <c r="B133" s="33">
        <v>422</v>
      </c>
      <c r="C133" s="34" t="s">
        <v>224</v>
      </c>
      <c r="D133" s="97">
        <f>D134</f>
        <v>14040</v>
      </c>
      <c r="E133" s="98">
        <f>E134</f>
        <v>17550</v>
      </c>
      <c r="F133" s="49"/>
      <c r="G133" s="49"/>
    </row>
    <row r="134" spans="1:7" s="16" customFormat="1" ht="15" customHeight="1">
      <c r="A134" s="104" t="s">
        <v>232</v>
      </c>
      <c r="B134" s="13">
        <v>4221.7</v>
      </c>
      <c r="C134" s="9" t="s">
        <v>198</v>
      </c>
      <c r="D134" s="87">
        <f>E134/1.25</f>
        <v>14040</v>
      </c>
      <c r="E134" s="88">
        <v>17550</v>
      </c>
      <c r="F134" s="125" t="s">
        <v>296</v>
      </c>
      <c r="G134" s="125" t="s">
        <v>297</v>
      </c>
    </row>
    <row r="135" spans="1:7" ht="15" customHeight="1">
      <c r="A135" s="75" t="s">
        <v>256</v>
      </c>
      <c r="B135" s="36">
        <v>423</v>
      </c>
      <c r="C135" s="39" t="s">
        <v>225</v>
      </c>
      <c r="D135" s="99">
        <f>D136</f>
        <v>0</v>
      </c>
      <c r="E135" s="100">
        <f>E136</f>
        <v>0</v>
      </c>
      <c r="F135" s="40" t="s">
        <v>199</v>
      </c>
      <c r="G135" s="40" t="s">
        <v>199</v>
      </c>
    </row>
    <row r="136" spans="1:7" ht="15" customHeight="1">
      <c r="A136" s="2" t="s">
        <v>257</v>
      </c>
      <c r="B136" s="10">
        <v>4231</v>
      </c>
      <c r="C136" s="4" t="s">
        <v>226</v>
      </c>
      <c r="D136" s="87">
        <f>E136/1.25</f>
        <v>0</v>
      </c>
      <c r="E136" s="88">
        <v>0</v>
      </c>
      <c r="F136" s="28"/>
      <c r="G136" s="28"/>
    </row>
    <row r="137" spans="1:7" s="16" customFormat="1" ht="15" customHeight="1">
      <c r="A137" s="75" t="s">
        <v>258</v>
      </c>
      <c r="B137" s="36">
        <v>424</v>
      </c>
      <c r="C137" s="39" t="s">
        <v>108</v>
      </c>
      <c r="D137" s="99">
        <f>D138</f>
        <v>9090.90909090909</v>
      </c>
      <c r="E137" s="101">
        <f>E138</f>
        <v>10000</v>
      </c>
      <c r="F137" s="40" t="s">
        <v>199</v>
      </c>
      <c r="G137" s="40" t="s">
        <v>199</v>
      </c>
    </row>
    <row r="138" spans="1:7" s="16" customFormat="1" ht="15" customHeight="1" thickBot="1">
      <c r="A138" s="76" t="s">
        <v>259</v>
      </c>
      <c r="B138" s="42">
        <v>4241</v>
      </c>
      <c r="C138" s="43" t="s">
        <v>108</v>
      </c>
      <c r="D138" s="102">
        <f>E138/1.1</f>
        <v>9090.90909090909</v>
      </c>
      <c r="E138" s="103">
        <v>10000</v>
      </c>
      <c r="F138" s="44" t="s">
        <v>277</v>
      </c>
      <c r="G138" s="29" t="s">
        <v>276</v>
      </c>
    </row>
    <row r="139" spans="1:7" ht="15" customHeight="1">
      <c r="A139" s="142" t="s">
        <v>228</v>
      </c>
      <c r="B139" s="143"/>
      <c r="C139" s="143"/>
      <c r="D139" s="126">
        <f>D18+D27+D72+D106+D119+D125+D128+D133+D135+D137</f>
        <v>2232220.254545455</v>
      </c>
      <c r="E139" s="126">
        <f>E18+E27+E72+E106+E119+E125+E128+E133+E135+E137</f>
        <v>2611418</v>
      </c>
      <c r="F139" s="127"/>
      <c r="G139" s="128"/>
    </row>
    <row r="140" ht="15" customHeight="1"/>
    <row r="141" spans="3:5" ht="15" customHeight="1">
      <c r="C141" s="41" t="s">
        <v>230</v>
      </c>
      <c r="D141" s="66">
        <v>4</v>
      </c>
      <c r="E141" s="45">
        <v>5</v>
      </c>
    </row>
    <row r="142" spans="3:5" ht="15" customHeight="1">
      <c r="C142" s="41" t="s">
        <v>229</v>
      </c>
      <c r="D142" s="63">
        <f>D17+D118+D124+D127+D132</f>
        <v>2232220.254545455</v>
      </c>
      <c r="E142" s="63">
        <f>E17+E118+E124+E127+E132</f>
        <v>2611418</v>
      </c>
    </row>
    <row r="143" spans="3:6" ht="15" customHeight="1">
      <c r="C143" s="41"/>
      <c r="D143" s="57"/>
      <c r="E143" s="57"/>
      <c r="F143" s="57"/>
    </row>
    <row r="144" spans="1:7" ht="15" customHeight="1">
      <c r="A144" s="144" t="s">
        <v>205</v>
      </c>
      <c r="B144" s="145"/>
      <c r="C144" s="68" t="s">
        <v>206</v>
      </c>
      <c r="D144" s="129"/>
      <c r="E144" s="129"/>
      <c r="F144" s="129"/>
      <c r="G144" s="129"/>
    </row>
    <row r="145" spans="1:7" ht="15" customHeight="1">
      <c r="A145" s="21"/>
      <c r="B145" s="21"/>
      <c r="C145" s="130" t="s">
        <v>301</v>
      </c>
      <c r="D145" s="131"/>
      <c r="E145" s="131"/>
      <c r="F145" s="131"/>
      <c r="G145" s="131"/>
    </row>
    <row r="146" spans="1:7" ht="15" customHeight="1">
      <c r="A146" s="21"/>
      <c r="B146" s="21"/>
      <c r="C146" s="121" t="s">
        <v>298</v>
      </c>
      <c r="D146" s="122"/>
      <c r="E146" s="122"/>
      <c r="F146" s="122"/>
      <c r="G146" s="122"/>
    </row>
    <row r="147" spans="1:7" ht="15" customHeight="1">
      <c r="A147" s="21"/>
      <c r="B147" s="21"/>
      <c r="C147" s="121" t="s">
        <v>299</v>
      </c>
      <c r="D147" s="122"/>
      <c r="E147" s="122"/>
      <c r="F147" s="122"/>
      <c r="G147" s="122"/>
    </row>
    <row r="148" spans="1:7" ht="15" customHeight="1">
      <c r="A148" s="21"/>
      <c r="B148" s="21"/>
      <c r="C148" s="121" t="s">
        <v>271</v>
      </c>
      <c r="D148" s="122"/>
      <c r="E148" s="122"/>
      <c r="F148" s="122"/>
      <c r="G148" s="122"/>
    </row>
    <row r="149" spans="1:7" ht="15" customHeight="1">
      <c r="A149" s="21"/>
      <c r="B149" s="21"/>
      <c r="C149" s="121" t="s">
        <v>300</v>
      </c>
      <c r="D149" s="122"/>
      <c r="E149" s="122"/>
      <c r="F149" s="122"/>
      <c r="G149" s="122"/>
    </row>
    <row r="150" spans="1:7" ht="15" customHeight="1">
      <c r="A150" s="21"/>
      <c r="B150" s="21"/>
      <c r="C150" s="121" t="s">
        <v>302</v>
      </c>
      <c r="D150" s="122"/>
      <c r="E150" s="122"/>
      <c r="F150" s="122"/>
      <c r="G150" s="122"/>
    </row>
    <row r="151" spans="1:7" ht="15" customHeight="1">
      <c r="A151" s="21"/>
      <c r="B151" s="21"/>
      <c r="C151" s="132" t="s">
        <v>235</v>
      </c>
      <c r="D151" s="133"/>
      <c r="E151" s="133"/>
      <c r="F151" s="133"/>
      <c r="G151" s="133"/>
    </row>
    <row r="152" spans="1:7" ht="15" customHeight="1">
      <c r="A152" s="21"/>
      <c r="B152" s="21"/>
      <c r="C152" s="71" t="s">
        <v>236</v>
      </c>
      <c r="D152" s="72"/>
      <c r="E152" s="72"/>
      <c r="F152" s="72"/>
      <c r="G152" s="72"/>
    </row>
    <row r="153" spans="1:6" ht="15" customHeight="1">
      <c r="A153" s="144" t="s">
        <v>207</v>
      </c>
      <c r="B153" s="145"/>
      <c r="C153" s="69" t="s">
        <v>303</v>
      </c>
      <c r="D153" s="70"/>
      <c r="E153" s="70"/>
      <c r="F153" s="70"/>
    </row>
    <row r="154" spans="1:7" ht="15" customHeight="1">
      <c r="A154" s="108"/>
      <c r="B154" s="109"/>
      <c r="C154" s="69" t="s">
        <v>266</v>
      </c>
      <c r="D154" s="70"/>
      <c r="E154" s="70"/>
      <c r="F154" s="70"/>
      <c r="G154" s="134"/>
    </row>
    <row r="155" spans="1:7" ht="15" customHeight="1">
      <c r="A155" s="140" t="s">
        <v>18</v>
      </c>
      <c r="B155" s="141"/>
      <c r="C155" s="73" t="s">
        <v>270</v>
      </c>
      <c r="D155" s="74"/>
      <c r="E155" s="74"/>
      <c r="F155" s="74"/>
      <c r="G155" s="135"/>
    </row>
    <row r="156" spans="1:7" ht="15" customHeight="1">
      <c r="A156" t="s">
        <v>18</v>
      </c>
      <c r="B156" t="s">
        <v>18</v>
      </c>
      <c r="C156" s="69" t="s">
        <v>264</v>
      </c>
      <c r="D156" s="70"/>
      <c r="E156" s="70"/>
      <c r="F156" s="70"/>
      <c r="G156" s="134"/>
    </row>
    <row r="157" spans="1:7" ht="15" customHeight="1">
      <c r="A157" t="s">
        <v>18</v>
      </c>
      <c r="C157" s="73" t="s">
        <v>306</v>
      </c>
      <c r="D157" s="74"/>
      <c r="E157" s="74"/>
      <c r="F157" s="74"/>
      <c r="G157" s="135"/>
    </row>
    <row r="158" spans="3:7" ht="15" customHeight="1">
      <c r="C158" s="116" t="s">
        <v>265</v>
      </c>
      <c r="D158" s="117"/>
      <c r="E158" s="117"/>
      <c r="F158" s="117"/>
      <c r="G158" s="134"/>
    </row>
    <row r="159" spans="3:7" ht="15" customHeight="1">
      <c r="C159" s="118" t="s">
        <v>312</v>
      </c>
      <c r="D159" s="119"/>
      <c r="E159" s="119"/>
      <c r="F159" s="119"/>
      <c r="G159" s="136"/>
    </row>
    <row r="160" spans="3:7" ht="12.75">
      <c r="C160" s="118" t="s">
        <v>307</v>
      </c>
      <c r="D160" s="119"/>
      <c r="E160" s="119"/>
      <c r="F160" s="119"/>
      <c r="G160" s="136"/>
    </row>
    <row r="161" spans="3:7" ht="12.75">
      <c r="C161" s="118" t="s">
        <v>308</v>
      </c>
      <c r="D161" s="119"/>
      <c r="E161" s="119"/>
      <c r="F161" s="119"/>
      <c r="G161" s="136"/>
    </row>
    <row r="162" spans="3:7" ht="12.75">
      <c r="C162" s="118" t="s">
        <v>313</v>
      </c>
      <c r="D162" s="119"/>
      <c r="E162" s="119"/>
      <c r="F162" s="119"/>
      <c r="G162" s="136"/>
    </row>
    <row r="163" spans="3:7" ht="12.75">
      <c r="C163" s="118" t="s">
        <v>309</v>
      </c>
      <c r="D163" s="119"/>
      <c r="E163" s="119"/>
      <c r="F163" s="119"/>
      <c r="G163" s="136"/>
    </row>
    <row r="164" spans="3:7" ht="12.75">
      <c r="C164" s="118" t="s">
        <v>310</v>
      </c>
      <c r="D164" s="119"/>
      <c r="E164" s="119"/>
      <c r="F164" s="119"/>
      <c r="G164" s="136"/>
    </row>
    <row r="165" spans="3:7" ht="12.75">
      <c r="C165" s="120" t="s">
        <v>311</v>
      </c>
      <c r="D165" s="123"/>
      <c r="E165" s="123"/>
      <c r="F165" s="123"/>
      <c r="G165" s="135"/>
    </row>
    <row r="166" ht="12.75">
      <c r="A166" s="15" t="s">
        <v>262</v>
      </c>
    </row>
    <row r="167" ht="12.75">
      <c r="A167" s="15"/>
    </row>
    <row r="169" spans="1:5" ht="12.75">
      <c r="A169" t="s">
        <v>208</v>
      </c>
      <c r="E169" s="124" t="s">
        <v>268</v>
      </c>
    </row>
  </sheetData>
  <sheetProtection/>
  <mergeCells count="9">
    <mergeCell ref="A11:G11"/>
    <mergeCell ref="A155:B155"/>
    <mergeCell ref="A139:C139"/>
    <mergeCell ref="A153:B153"/>
    <mergeCell ref="A7:F7"/>
    <mergeCell ref="A14:C14"/>
    <mergeCell ref="A8:F8"/>
    <mergeCell ref="A144:B144"/>
    <mergeCell ref="D14:G14"/>
  </mergeCells>
  <printOptions/>
  <pageMargins left="0.75" right="0.75" top="1" bottom="1" header="0.5" footer="0.5"/>
  <pageSetup horizontalDpi="300" verticalDpi="300" orientation="portrait" paperSize="9" r:id="rId3"/>
  <headerFooter alignWithMargins="0">
    <oddFooter>&amp;CStranica &amp;P od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Miro_majstore</dc:creator>
  <cp:keywords/>
  <dc:description/>
  <cp:lastModifiedBy>Korisnik</cp:lastModifiedBy>
  <cp:lastPrinted>2017-11-21T06:51:50Z</cp:lastPrinted>
  <dcterms:created xsi:type="dcterms:W3CDTF">2007-12-06T12:03:55Z</dcterms:created>
  <dcterms:modified xsi:type="dcterms:W3CDTF">2017-11-27T07:47:03Z</dcterms:modified>
  <cp:category/>
  <cp:version/>
  <cp:contentType/>
  <cp:contentStatus/>
</cp:coreProperties>
</file>